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15868\Desktop\ENABLE\"/>
    </mc:Choice>
  </mc:AlternateContent>
  <xr:revisionPtr revIDLastSave="0" documentId="8_{023685B9-E2CB-4AA1-AE73-6821C3EC3823}" xr6:coauthVersionLast="47" xr6:coauthVersionMax="47" xr10:uidLastSave="{00000000-0000-0000-0000-000000000000}"/>
  <bookViews>
    <workbookView xWindow="15890" yWindow="-110" windowWidth="19420" windowHeight="10300" xr2:uid="{00000000-000D-0000-FFFF-FFFF00000000}"/>
  </bookViews>
  <sheets>
    <sheet name="Ann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1" l="1"/>
  <c r="M4" i="1"/>
  <c r="K4" i="1"/>
  <c r="I4" i="1"/>
  <c r="J4" i="1"/>
  <c r="N6" i="1"/>
  <c r="M7" i="1"/>
  <c r="K7" i="1"/>
  <c r="J7" i="1"/>
  <c r="I7" i="1"/>
  <c r="N7" i="1"/>
  <c r="M10" i="1" l="1"/>
  <c r="K10" i="1"/>
  <c r="J10" i="1"/>
  <c r="I10" i="1"/>
  <c r="N9" i="1"/>
  <c r="N10" i="1" s="1"/>
  <c r="N12" i="1"/>
  <c r="N13" i="1" l="1"/>
  <c r="M13" i="1"/>
  <c r="K13" i="1"/>
  <c r="J13" i="1"/>
  <c r="I13" i="1"/>
  <c r="J16" i="1" l="1"/>
  <c r="K16" i="1"/>
  <c r="N15" i="1"/>
  <c r="N16" i="1" l="1"/>
  <c r="M16" i="1"/>
  <c r="I16" i="1"/>
  <c r="M20" i="1" l="1"/>
  <c r="K20" i="1"/>
  <c r="J20" i="1"/>
  <c r="I20" i="1"/>
  <c r="N18" i="1"/>
  <c r="N19" i="1" l="1"/>
  <c r="N20" i="1" s="1"/>
  <c r="N22" i="1" l="1"/>
  <c r="M27" i="1" l="1"/>
  <c r="K27" i="1"/>
  <c r="J27" i="1"/>
  <c r="I27" i="1"/>
  <c r="N23" i="1" l="1"/>
  <c r="N24" i="1" l="1"/>
  <c r="N25" i="1" l="1"/>
  <c r="N29" i="1" l="1"/>
  <c r="N30" i="1"/>
  <c r="N26" i="1" l="1"/>
  <c r="N27" i="1" s="1"/>
  <c r="M34" i="1" l="1"/>
  <c r="K34" i="1" l="1"/>
  <c r="J34" i="1"/>
  <c r="I34" i="1"/>
  <c r="N31" i="1" l="1"/>
  <c r="N32" i="1" l="1"/>
  <c r="M48" i="1" l="1"/>
  <c r="J48" i="1"/>
  <c r="K48" i="1"/>
  <c r="I48" i="1"/>
  <c r="M45" i="1"/>
  <c r="J45" i="1"/>
  <c r="K45" i="1"/>
  <c r="M40" i="1" l="1"/>
  <c r="J40" i="1"/>
  <c r="K40" i="1"/>
  <c r="I40" i="1"/>
  <c r="N43" i="1"/>
  <c r="N45" i="1" s="1"/>
  <c r="N37" i="1" l="1"/>
  <c r="N47" i="1" l="1"/>
  <c r="N48" i="1" s="1"/>
  <c r="I44" i="1"/>
  <c r="I45" i="1" s="1"/>
  <c r="N39" i="1"/>
  <c r="N38" i="1"/>
  <c r="N36" i="1"/>
  <c r="N33" i="1"/>
  <c r="N34" i="1" s="1"/>
  <c r="N40" i="1" l="1"/>
</calcChain>
</file>

<file path=xl/sharedStrings.xml><?xml version="1.0" encoding="utf-8"?>
<sst xmlns="http://schemas.openxmlformats.org/spreadsheetml/2006/main" count="183" uniqueCount="158">
  <si>
    <t>Agency</t>
  </si>
  <si>
    <t>Energy Services Company (ESCO)</t>
  </si>
  <si>
    <t>Energy Conservation Measures (ECMs)</t>
  </si>
  <si>
    <t>U.S. Customs and Border Protection</t>
  </si>
  <si>
    <t>Green Generation Solutions</t>
  </si>
  <si>
    <t>Exterior lighting</t>
  </si>
  <si>
    <t>U.S. General Services Administration</t>
  </si>
  <si>
    <t>U.S. Department of State</t>
  </si>
  <si>
    <t>ABM Government Services</t>
  </si>
  <si>
    <t>U.S. Air Force</t>
  </si>
  <si>
    <t>U.S. Forest Service</t>
  </si>
  <si>
    <t>Siemens Government Technologies</t>
  </si>
  <si>
    <t>U.S. Department of Energy</t>
  </si>
  <si>
    <t>ADI Energy</t>
  </si>
  <si>
    <t>Interior LED lighting</t>
  </si>
  <si>
    <t>Exterior and interior lighting; lighting controls; electric motors and drives; chiller plant; building envelope (solar film)</t>
  </si>
  <si>
    <t>Woodstone Energy</t>
  </si>
  <si>
    <t>U.S. Department of Navy, Naval Facilities Engineering Command (NAVFAC) / MCAS Beaufort</t>
  </si>
  <si>
    <t>Exterior and interior lighting; lighting controls; HVAC; HVAC controls; solar photovoltaics</t>
  </si>
  <si>
    <t>Project #</t>
  </si>
  <si>
    <t>Project Title</t>
  </si>
  <si>
    <t>City</t>
  </si>
  <si>
    <t>State</t>
  </si>
  <si>
    <t>Awarded Date</t>
  </si>
  <si>
    <t>Guaranteed Cost Savings</t>
  </si>
  <si>
    <t>Contract Price</t>
  </si>
  <si>
    <t>Period of Performance (Years)</t>
  </si>
  <si>
    <t>Annual Energy Savings (10^6 Btu)</t>
  </si>
  <si>
    <t>Cumulative Energy Savings (10^6 Btu)</t>
  </si>
  <si>
    <t>Los Padres and San Bernardino National Forests</t>
  </si>
  <si>
    <t xml:space="preserve">CA
CA
CA
CA
CA
CA
CA
CA
CA
</t>
  </si>
  <si>
    <t>Seven Buildings in the State of Michigan</t>
  </si>
  <si>
    <t>Ann Arbor
Detroit
Flint
Saginaw</t>
  </si>
  <si>
    <t>MI
MI
MI
MI</t>
  </si>
  <si>
    <t>Marine Corps Air Station (MCAS) Beaufort</t>
  </si>
  <si>
    <t>Beaufort</t>
  </si>
  <si>
    <t>SC</t>
  </si>
  <si>
    <t>Forrestal HQ LED Lighting Project</t>
  </si>
  <si>
    <t>Washington</t>
  </si>
  <si>
    <t>DC</t>
  </si>
  <si>
    <t>Yuma Border LED Lighting</t>
  </si>
  <si>
    <t>San Luis</t>
  </si>
  <si>
    <t>AZ</t>
  </si>
  <si>
    <t>Federal Building and U.S. Courthouse</t>
  </si>
  <si>
    <t>Hammond</t>
  </si>
  <si>
    <t>IN</t>
  </si>
  <si>
    <t>Exterior, interior lighting</t>
  </si>
  <si>
    <t>Belmopan U.S. Embassy</t>
  </si>
  <si>
    <t>Belmopan</t>
  </si>
  <si>
    <t>Belize</t>
  </si>
  <si>
    <t>Exterior and interior lighting,
HVAC controls,
Solar photovoltaics</t>
  </si>
  <si>
    <t>Laughlin Air Force Base</t>
  </si>
  <si>
    <t>Del Rio</t>
  </si>
  <si>
    <t>TX</t>
  </si>
  <si>
    <t>Exterior lighting
Lighting control systems</t>
  </si>
  <si>
    <t>Deschutes National Forest</t>
  </si>
  <si>
    <t>Bend
Redmond</t>
  </si>
  <si>
    <t>OR
OR</t>
  </si>
  <si>
    <t>Exterior, interior lighting
Lighting controls
Water fixtures</t>
  </si>
  <si>
    <t>FY 2016</t>
  </si>
  <si>
    <t>Total for FY 2016</t>
  </si>
  <si>
    <t>FY 2015</t>
  </si>
  <si>
    <t>FY 2017</t>
  </si>
  <si>
    <t>FY 2014</t>
  </si>
  <si>
    <t>Total for FY 2015</t>
  </si>
  <si>
    <t>Total for FY 2014</t>
  </si>
  <si>
    <t>Total for FY 2017</t>
  </si>
  <si>
    <t>Federal Prison Camp (FPC) Duluth, MN</t>
  </si>
  <si>
    <t>Duluth</t>
  </si>
  <si>
    <t>MN</t>
  </si>
  <si>
    <t>Federal Bureau of Prisons</t>
  </si>
  <si>
    <t>Exterior and interior lighting; water fixtures; boiler and chiller replacement</t>
  </si>
  <si>
    <t>Exterior and Interior lighting; lighting controls; HVAC controls; solar photovoltaics</t>
  </si>
  <si>
    <t>U.S. Forest Service (USFS) Region 6 ESPC ENABLE</t>
  </si>
  <si>
    <t>Deschutes National Forest (NF)
Gifford Pinchot NF
Malheur NF
Mt. Baker-Snoqualmie NF
Mt. Hood NF
Ochoco NF
Rogue River-Siskiyou NF
Siuslaw NF                                 Umatilla NF
Umpqua NF
Wallowa-Whitman NF
Okanogan-Wenatchee NF
Willamette NF
Colville NF</t>
  </si>
  <si>
    <t xml:space="preserve">Big Bear
Del Rosa
Idyllwild
Los Prietos
Lytle Creek
Mill Creek
Ojai
Santa Maria                                 San Bernardino
</t>
  </si>
  <si>
    <t>OR
WA
OR
WA
OR
OR
OR
OR                              OR
OR
OR, ID
WA
OR
WA</t>
  </si>
  <si>
    <t>El Paso</t>
  </si>
  <si>
    <t>U.S. Drug Enforcement Administration</t>
  </si>
  <si>
    <t>Ameresco</t>
  </si>
  <si>
    <t>El Paso Intelligence Center (EPIC)</t>
  </si>
  <si>
    <t>Exterior and Interior lighting; lighting controls; water fixtures; solar photovoltaics in ESPC energy sales agreement (ESA)</t>
  </si>
  <si>
    <r>
      <t>Project Investment</t>
    </r>
    <r>
      <rPr>
        <b/>
        <vertAlign val="superscript"/>
        <sz val="10"/>
        <color rgb="FF0000FF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</si>
  <si>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For Project #42, DEA-EPIC, Project Investment includes $486,770 for lighting and water ECMs and $4,317,300 in direct implementation expenses for the solar photovoltaics ECM, which is being implemented under an energy sales agreement (ESA).</t>
    </r>
  </si>
  <si>
    <t>FY 2018</t>
  </si>
  <si>
    <t>ESPC ENABLE AFFECT Off-Grid Renewable Project</t>
  </si>
  <si>
    <t>Trane</t>
  </si>
  <si>
    <t>Cleveland National Forest (NF)
Los Padres NF
Mendocino NF
Plumas NF
Sequoia NF</t>
  </si>
  <si>
    <t>CA
CA
CA
CA
CA</t>
  </si>
  <si>
    <t>U.S. Immigration and Customs Enforcement</t>
  </si>
  <si>
    <t>Johnson Controls, Inc.</t>
  </si>
  <si>
    <t>Exterior and Interior lighting; solar photovoltaics with battery backup</t>
  </si>
  <si>
    <t>Total for FY 2018</t>
  </si>
  <si>
    <r>
      <t>NF</t>
    </r>
    <r>
      <rPr>
        <vertAlign val="superscript"/>
        <sz val="10"/>
        <color rgb="FF000000"/>
        <rFont val="Arial"/>
        <family val="2"/>
      </rPr>
      <t>3</t>
    </r>
  </si>
  <si>
    <r>
      <t>NF</t>
    </r>
    <r>
      <rPr>
        <vertAlign val="superscript"/>
        <sz val="10"/>
        <color theme="1"/>
        <rFont val="Arial"/>
        <family val="2"/>
      </rPr>
      <t>3</t>
    </r>
  </si>
  <si>
    <t>Exterior and Interior lighting; lighting controls; water fixtures; HVAC equipment and controls</t>
  </si>
  <si>
    <t>El Paso
Batavia
Los Fresnos
Miami
Florence</t>
  </si>
  <si>
    <t>TX
NY
TX
FL
AZ</t>
  </si>
  <si>
    <t>NOAA Office of National Marine Sanctuaries ESPC ENABLE</t>
  </si>
  <si>
    <t>ABM Facility Support Services</t>
  </si>
  <si>
    <t>Florida Keys NMS, Key West
Humpback Whale NMS, Maui
Stellwagen Bank NMS, Scituate
Flower Garden NMS, Galveston</t>
  </si>
  <si>
    <t>FL
HI
MA
TX</t>
  </si>
  <si>
    <t>National Oceanic and Atmospheric Administration (NOAA) Office of National Marine Sanctuaries (ONMS)</t>
  </si>
  <si>
    <t>Exterior and Interior lighting; HVAC upgrades; chiller replacement; building envelope; building automation system upgrade</t>
  </si>
  <si>
    <t>7/6/2017</t>
  </si>
  <si>
    <t>U.S. Immigration and Customs Enforcement (ICE) Enterprise-wide ESPC ENABLE</t>
  </si>
  <si>
    <t>Gaithersburg</t>
  </si>
  <si>
    <t>MD</t>
  </si>
  <si>
    <t>National Institute of Standards and Technology (NIST)</t>
  </si>
  <si>
    <t>NIST Gaithersburg, MD Solar PV Array System</t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</si>
  <si>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Project not financed, agency will use available funds.</t>
    </r>
  </si>
  <si>
    <r>
      <t>Legatus6</t>
    </r>
    <r>
      <rPr>
        <vertAlign val="superscript"/>
        <sz val="10"/>
        <color rgb="FF000000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</si>
  <si>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Legatus6 will build the project but novate the contract to Constellation.</t>
    </r>
  </si>
  <si>
    <t>Solar photovoltaics in ESPC energy sales agreement (ESA)</t>
  </si>
  <si>
    <t>Federal Aviation Administration (FAA)</t>
  </si>
  <si>
    <t>Corpus Christi</t>
  </si>
  <si>
    <t>CTI Energy Services</t>
  </si>
  <si>
    <t>Corpus Christi Air Traffic Control Tower (CRP ATCT) ESPC ENABLE</t>
  </si>
  <si>
    <t>Lighting; HVAC upgrades; plumbing and irrigation upgrades; solar photovoltaics; boiler replacement; building automation system upgrade</t>
  </si>
  <si>
    <t>Fort Worth</t>
  </si>
  <si>
    <t>Lighting; HVAC upgrades and controls</t>
  </si>
  <si>
    <t>ESPC ENABLE - 3 Buildings in Fort Worth Texas</t>
  </si>
  <si>
    <t>FY 2019</t>
  </si>
  <si>
    <t>GSA Dayton &amp; Columbus ESPC ENABLE</t>
  </si>
  <si>
    <t>Dayton
Columbus</t>
  </si>
  <si>
    <t>OH
OH</t>
  </si>
  <si>
    <t>Lighting; HVAC upgrades; water</t>
  </si>
  <si>
    <t>CO
WY</t>
  </si>
  <si>
    <t>GSA Rocky Mountain Region 8 ESPC ENABLE</t>
  </si>
  <si>
    <t>Denver
Cheyenne</t>
  </si>
  <si>
    <t>Lighting; steam to boiler; boiler replacement; air handling unit sealing; perimeter heat control; pipe insulation; HVAC retro-commissioning; building envelope</t>
  </si>
  <si>
    <t>FY 2020</t>
  </si>
  <si>
    <t>MI</t>
  </si>
  <si>
    <t>Detroit</t>
  </si>
  <si>
    <t>Detroit ESPC ENABLE Project</t>
  </si>
  <si>
    <t>Lighting; lighting controls; steam to boiler</t>
  </si>
  <si>
    <t>Honeywell International</t>
  </si>
  <si>
    <t>Grand Total for FY 2014 - FY 2020</t>
  </si>
  <si>
    <t>FY 2021</t>
  </si>
  <si>
    <t>USACE Baltimore District Tioga-Hammond, Cowanesque and Raystown Lake Projects</t>
  </si>
  <si>
    <t>Brewer-Garrett</t>
  </si>
  <si>
    <t>U.S. Army Corps of Engineers</t>
  </si>
  <si>
    <t>PA
PA</t>
  </si>
  <si>
    <t>Tioga County
Huntington County</t>
  </si>
  <si>
    <t>Lighting; HVAC upgrades; HVAC controls; building envelope; electric motors and drives; solar photovoltaics; electrical upgrades; domestic hot water heater; wastewater treatment plant upgrades</t>
  </si>
  <si>
    <t>FY 2022</t>
  </si>
  <si>
    <t>Energy Systems Group (ESG)</t>
  </si>
  <si>
    <t>GSA Greater Southwest Region 7 ESPC ENABLE Hybrid  Arkansas/Oklahoma</t>
  </si>
  <si>
    <t>Lighting upgrades; boiler replacement; chiller replacement; water and sewer conservation systems</t>
  </si>
  <si>
    <t>AR
AR
AR
OK
TX
TX</t>
  </si>
  <si>
    <t>Little Rock
Hot Springs
Helena
Tulsa
Lawton
Texarkana</t>
  </si>
  <si>
    <t>U.S. Forest Service Region 5</t>
  </si>
  <si>
    <t>CA</t>
  </si>
  <si>
    <t>Siemens Industry Inc.</t>
  </si>
  <si>
    <t>Lighting, lighting control, building envelope</t>
  </si>
  <si>
    <t>FY 2024</t>
  </si>
  <si>
    <t>Cleveland National Forest
Inyo National Forest
Klamath National Forest
Lake Tahoe Basin Management Unit</t>
  </si>
  <si>
    <t>DOE ESPC ENABLE AWARDED PROJECTS
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</si>
</sst>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b/>
      <sz val="18"/>
      <color theme="1"/>
      <name val="Calibri"/>
      <family val="2"/>
    </font>
    <font>
      <sz val="10"/>
      <name val="Arial"/>
      <family val="2"/>
    </font>
    <font>
      <b/>
      <i/>
      <u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8"/>
      <name val="Arial"/>
      <family val="2"/>
    </font>
    <font>
      <b/>
      <vertAlign val="superscript"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6" fontId="9" fillId="2" borderId="1" xfId="0" applyNumberFormat="1" applyFont="1" applyFill="1" applyBorder="1" applyAlignment="1">
      <alignment horizontal="center" vertical="center" wrapText="1"/>
    </xf>
    <xf numFmtId="38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6" fontId="1" fillId="0" borderId="0" xfId="0" applyNumberFormat="1" applyFont="1" applyAlignment="1">
      <alignment horizontal="right" vertical="center" wrapText="1"/>
    </xf>
    <xf numFmtId="0" fontId="1" fillId="0" borderId="14" xfId="0" applyFont="1" applyBorder="1" applyAlignment="1">
      <alignment horizontal="left" vertical="center" wrapText="1"/>
    </xf>
    <xf numFmtId="14" fontId="1" fillId="0" borderId="14" xfId="0" applyNumberFormat="1" applyFont="1" applyBorder="1" applyAlignment="1">
      <alignment horizontal="left" vertical="center" wrapText="1"/>
    </xf>
    <xf numFmtId="6" fontId="1" fillId="0" borderId="14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38" fontId="1" fillId="0" borderId="14" xfId="0" applyNumberFormat="1" applyFont="1" applyBorder="1" applyAlignment="1">
      <alignment horizontal="right" vertical="center" wrapText="1"/>
    </xf>
    <xf numFmtId="38" fontId="1" fillId="0" borderId="1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8" fontId="1" fillId="0" borderId="0" xfId="0" applyNumberFormat="1" applyFont="1" applyAlignment="1">
      <alignment horizontal="right" vertical="center" wrapText="1"/>
    </xf>
    <xf numFmtId="38" fontId="1" fillId="0" borderId="16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14" fontId="1" fillId="0" borderId="18" xfId="0" applyNumberFormat="1" applyFont="1" applyBorder="1" applyAlignment="1">
      <alignment horizontal="left" vertical="center" wrapText="1"/>
    </xf>
    <xf numFmtId="6" fontId="1" fillId="0" borderId="18" xfId="0" applyNumberFormat="1" applyFont="1" applyBorder="1" applyAlignment="1">
      <alignment horizontal="right" vertical="center" wrapText="1"/>
    </xf>
    <xf numFmtId="38" fontId="1" fillId="0" borderId="18" xfId="0" applyNumberFormat="1" applyFont="1" applyBorder="1" applyAlignment="1">
      <alignment horizontal="right" vertical="center" wrapText="1"/>
    </xf>
    <xf numFmtId="38" fontId="1" fillId="0" borderId="19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6" fillId="0" borderId="14" xfId="1" applyBorder="1" applyAlignment="1">
      <alignment horizontal="left" vertical="center" wrapText="1"/>
    </xf>
    <xf numFmtId="3" fontId="2" fillId="0" borderId="1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6" fillId="0" borderId="0" xfId="1" applyAlignment="1">
      <alignment horizontal="left" vertical="center" wrapText="1"/>
    </xf>
    <xf numFmtId="3" fontId="2" fillId="0" borderId="16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11" fillId="3" borderId="21" xfId="0" applyNumberFormat="1" applyFont="1" applyFill="1" applyBorder="1" applyAlignment="1">
      <alignment horizontal="right" vertical="center"/>
    </xf>
    <xf numFmtId="3" fontId="11" fillId="0" borderId="21" xfId="0" applyNumberFormat="1" applyFont="1" applyBorder="1" applyAlignment="1">
      <alignment horizontal="right" vertical="center"/>
    </xf>
    <xf numFmtId="3" fontId="11" fillId="3" borderId="21" xfId="0" applyNumberFormat="1" applyFont="1" applyFill="1" applyBorder="1" applyAlignment="1">
      <alignment horizontal="right" vertical="center"/>
    </xf>
    <xf numFmtId="3" fontId="11" fillId="3" borderId="20" xfId="0" applyNumberFormat="1" applyFont="1" applyFill="1" applyBorder="1" applyAlignment="1">
      <alignment horizontal="right" vertical="center"/>
    </xf>
    <xf numFmtId="164" fontId="11" fillId="3" borderId="22" xfId="0" applyNumberFormat="1" applyFont="1" applyFill="1" applyBorder="1" applyAlignment="1">
      <alignment horizontal="right" vertical="center"/>
    </xf>
    <xf numFmtId="3" fontId="11" fillId="0" borderId="22" xfId="0" applyNumberFormat="1" applyFont="1" applyBorder="1" applyAlignment="1">
      <alignment horizontal="right" vertical="center"/>
    </xf>
    <xf numFmtId="3" fontId="11" fillId="3" borderId="22" xfId="0" applyNumberFormat="1" applyFont="1" applyFill="1" applyBorder="1" applyAlignment="1">
      <alignment horizontal="right" vertical="center"/>
    </xf>
    <xf numFmtId="3" fontId="11" fillId="3" borderId="23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164" fontId="11" fillId="3" borderId="29" xfId="0" applyNumberFormat="1" applyFont="1" applyFill="1" applyBorder="1" applyAlignment="1">
      <alignment horizontal="right" vertical="center"/>
    </xf>
    <xf numFmtId="3" fontId="11" fillId="0" borderId="29" xfId="0" applyNumberFormat="1" applyFont="1" applyBorder="1" applyAlignment="1">
      <alignment horizontal="right" vertical="center"/>
    </xf>
    <xf numFmtId="3" fontId="11" fillId="3" borderId="29" xfId="0" applyNumberFormat="1" applyFont="1" applyFill="1" applyBorder="1" applyAlignment="1">
      <alignment horizontal="right" vertical="center"/>
    </xf>
    <xf numFmtId="3" fontId="11" fillId="3" borderId="30" xfId="0" applyNumberFormat="1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164" fontId="11" fillId="4" borderId="29" xfId="0" applyNumberFormat="1" applyFont="1" applyFill="1" applyBorder="1" applyAlignment="1">
      <alignment horizontal="right" vertical="center"/>
    </xf>
    <xf numFmtId="3" fontId="11" fillId="4" borderId="29" xfId="0" applyNumberFormat="1" applyFont="1" applyFill="1" applyBorder="1" applyAlignment="1">
      <alignment horizontal="right" vertical="center"/>
    </xf>
    <xf numFmtId="3" fontId="11" fillId="4" borderId="30" xfId="0" applyNumberFormat="1" applyFont="1" applyFill="1" applyBorder="1" applyAlignment="1">
      <alignment horizontal="right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2" fillId="0" borderId="2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9" fillId="2" borderId="7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tabSelected="1" zoomScale="90" zoomScaleNormal="90" workbookViewId="0">
      <pane ySplit="3" topLeftCell="A4" activePane="bottomLeft" state="frozen"/>
      <selection pane="bottomLeft" activeCell="A6" sqref="A6"/>
    </sheetView>
  </sheetViews>
  <sheetFormatPr defaultRowHeight="15" x14ac:dyDescent="0.25"/>
  <cols>
    <col min="1" max="1" width="12" customWidth="1"/>
    <col min="2" max="2" width="22.7109375" customWidth="1"/>
    <col min="3" max="3" width="29.7109375" customWidth="1"/>
    <col min="4" max="4" width="19.42578125" customWidth="1"/>
    <col min="5" max="5" width="27" customWidth="1"/>
    <col min="6" max="6" width="16.42578125" customWidth="1"/>
    <col min="7" max="7" width="21.28515625" customWidth="1"/>
    <col min="8" max="8" width="16.7109375" customWidth="1"/>
    <col min="9" max="9" width="19.7109375" customWidth="1"/>
    <col min="10" max="10" width="15.7109375" customWidth="1"/>
    <col min="11" max="11" width="14.42578125" customWidth="1"/>
    <col min="12" max="12" width="13.5703125" customWidth="1"/>
    <col min="13" max="13" width="15.7109375" customWidth="1"/>
    <col min="14" max="14" width="16.5703125" customWidth="1"/>
  </cols>
  <sheetData>
    <row r="1" spans="1:14" ht="51.75" customHeight="1" x14ac:dyDescent="0.25">
      <c r="A1" s="77" t="s">
        <v>157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7.25" customHeight="1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1" customFormat="1" ht="56.65" customHeight="1" thickBot="1" x14ac:dyDescent="0.25">
      <c r="A3" s="5" t="s">
        <v>19</v>
      </c>
      <c r="B3" s="3" t="s">
        <v>20</v>
      </c>
      <c r="C3" s="3" t="s">
        <v>21</v>
      </c>
      <c r="D3" s="3" t="s">
        <v>22</v>
      </c>
      <c r="E3" s="3" t="s">
        <v>0</v>
      </c>
      <c r="F3" s="3" t="s">
        <v>1</v>
      </c>
      <c r="G3" s="3" t="s">
        <v>2</v>
      </c>
      <c r="H3" s="3" t="s">
        <v>23</v>
      </c>
      <c r="I3" s="3" t="s">
        <v>82</v>
      </c>
      <c r="J3" s="4" t="s">
        <v>24</v>
      </c>
      <c r="K3" s="4" t="s">
        <v>25</v>
      </c>
      <c r="L3" s="4" t="s">
        <v>26</v>
      </c>
      <c r="M3" s="4" t="s">
        <v>27</v>
      </c>
      <c r="N3" s="4" t="s">
        <v>28</v>
      </c>
    </row>
    <row r="4" spans="1:14" s="1" customFormat="1" ht="33.75" customHeight="1" thickBot="1" x14ac:dyDescent="0.25">
      <c r="A4" s="78" t="s">
        <v>137</v>
      </c>
      <c r="B4" s="79"/>
      <c r="C4" s="79"/>
      <c r="D4" s="79"/>
      <c r="E4" s="79"/>
      <c r="F4" s="79"/>
      <c r="G4" s="79"/>
      <c r="H4" s="79"/>
      <c r="I4" s="6">
        <f>SUM(I7,I10,I13,I16,I20,I48,I45,I40,I34,I27)</f>
        <v>97552573.300000012</v>
      </c>
      <c r="J4" s="6">
        <f>SUM(J7,J10,J13,J16,J20,J48,J45,J40,J34,J27)</f>
        <v>143826419.08000001</v>
      </c>
      <c r="K4" s="6">
        <f>SUM(K7,K10,K13,K16,K20,K48,K45,K40,K34,K27)</f>
        <v>134481718.5</v>
      </c>
      <c r="L4" s="8"/>
      <c r="M4" s="7">
        <f>SUM(M7,M10,M13,M16,M20,M48,M45,M40,M34,M27)</f>
        <v>168005.41850999999</v>
      </c>
      <c r="N4" s="7">
        <f>SUM(N7,N10,N13,N16,N20,N48,N45,N40,N34,N27)</f>
        <v>2835904.3701999998</v>
      </c>
    </row>
    <row r="5" spans="1:14" s="1" customFormat="1" ht="17.649999999999999" customHeight="1" x14ac:dyDescent="0.2">
      <c r="A5" s="61" t="s">
        <v>155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3"/>
    </row>
    <row r="6" spans="1:14" s="1" customFormat="1" ht="139.15" customHeight="1" x14ac:dyDescent="0.2">
      <c r="A6" s="49">
        <v>80</v>
      </c>
      <c r="B6" s="10" t="s">
        <v>151</v>
      </c>
      <c r="C6" s="11" t="s">
        <v>156</v>
      </c>
      <c r="D6" s="10" t="s">
        <v>152</v>
      </c>
      <c r="E6" s="10" t="s">
        <v>10</v>
      </c>
      <c r="F6" s="10" t="s">
        <v>153</v>
      </c>
      <c r="G6" s="10" t="s">
        <v>154</v>
      </c>
      <c r="H6" s="11">
        <v>45435</v>
      </c>
      <c r="I6" s="12">
        <v>3250743</v>
      </c>
      <c r="J6" s="12">
        <v>6439820</v>
      </c>
      <c r="K6" s="12">
        <v>2453209</v>
      </c>
      <c r="L6" s="19">
        <v>23</v>
      </c>
      <c r="M6" s="20">
        <v>2643</v>
      </c>
      <c r="N6" s="21">
        <f>L6*M6</f>
        <v>60789</v>
      </c>
    </row>
    <row r="7" spans="1:14" s="1" customFormat="1" ht="33.75" customHeight="1" thickBot="1" x14ac:dyDescent="0.25">
      <c r="A7" s="64"/>
      <c r="B7" s="65"/>
      <c r="C7" s="65"/>
      <c r="D7" s="65"/>
      <c r="E7" s="65"/>
      <c r="F7" s="65"/>
      <c r="G7" s="65"/>
      <c r="H7" s="66"/>
      <c r="I7" s="58">
        <f>SUM(I5:I6)</f>
        <v>3250743</v>
      </c>
      <c r="J7" s="58">
        <f t="shared" ref="J7:K7" si="0">SUM(J5:J6)</f>
        <v>6439820</v>
      </c>
      <c r="K7" s="58">
        <f t="shared" si="0"/>
        <v>2453209</v>
      </c>
      <c r="L7" s="52"/>
      <c r="M7" s="59">
        <f>SUM(M5:M6)</f>
        <v>2643</v>
      </c>
      <c r="N7" s="60">
        <f>SUM(N5:N6)</f>
        <v>60789</v>
      </c>
    </row>
    <row r="8" spans="1:14" s="1" customFormat="1" ht="17.649999999999999" customHeight="1" x14ac:dyDescent="0.2">
      <c r="A8" s="61" t="s">
        <v>145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3"/>
    </row>
    <row r="9" spans="1:14" s="1" customFormat="1" ht="139.15" customHeight="1" x14ac:dyDescent="0.2">
      <c r="A9" s="49">
        <v>77</v>
      </c>
      <c r="B9" s="10" t="s">
        <v>147</v>
      </c>
      <c r="C9" s="11" t="s">
        <v>150</v>
      </c>
      <c r="D9" s="10" t="s">
        <v>149</v>
      </c>
      <c r="E9" s="10" t="s">
        <v>6</v>
      </c>
      <c r="F9" s="10" t="s">
        <v>146</v>
      </c>
      <c r="G9" s="10" t="s">
        <v>148</v>
      </c>
      <c r="H9" s="11">
        <v>44814</v>
      </c>
      <c r="I9" s="12">
        <v>6398318.21</v>
      </c>
      <c r="J9" s="12">
        <v>10256929.34</v>
      </c>
      <c r="K9" s="12">
        <v>10256905.34</v>
      </c>
      <c r="L9" s="19">
        <v>24</v>
      </c>
      <c r="M9" s="20">
        <v>9239</v>
      </c>
      <c r="N9" s="21">
        <f>L9*M9</f>
        <v>221736</v>
      </c>
    </row>
    <row r="10" spans="1:14" s="1" customFormat="1" ht="33.75" customHeight="1" thickBot="1" x14ac:dyDescent="0.25">
      <c r="A10" s="64"/>
      <c r="B10" s="65"/>
      <c r="C10" s="65"/>
      <c r="D10" s="65"/>
      <c r="E10" s="65"/>
      <c r="F10" s="65"/>
      <c r="G10" s="65"/>
      <c r="H10" s="66"/>
      <c r="I10" s="58">
        <f>SUM(I8:I9)</f>
        <v>6398318.21</v>
      </c>
      <c r="J10" s="58">
        <f t="shared" ref="J10:K10" si="1">SUM(J8:J9)</f>
        <v>10256929.34</v>
      </c>
      <c r="K10" s="58">
        <f t="shared" si="1"/>
        <v>10256905.34</v>
      </c>
      <c r="L10" s="52"/>
      <c r="M10" s="59">
        <f>SUM(M8:M9)</f>
        <v>9239</v>
      </c>
      <c r="N10" s="60">
        <f>SUM(N8:N9)</f>
        <v>221736</v>
      </c>
    </row>
    <row r="11" spans="1:14" s="1" customFormat="1" ht="17.649999999999999" customHeight="1" x14ac:dyDescent="0.2">
      <c r="A11" s="61" t="s">
        <v>138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3"/>
    </row>
    <row r="12" spans="1:14" s="1" customFormat="1" ht="139.15" customHeight="1" x14ac:dyDescent="0.2">
      <c r="A12" s="49">
        <v>26</v>
      </c>
      <c r="B12" s="10" t="s">
        <v>139</v>
      </c>
      <c r="C12" s="11" t="s">
        <v>143</v>
      </c>
      <c r="D12" s="10" t="s">
        <v>142</v>
      </c>
      <c r="E12" s="10" t="s">
        <v>141</v>
      </c>
      <c r="F12" s="10" t="s">
        <v>140</v>
      </c>
      <c r="G12" s="10" t="s">
        <v>144</v>
      </c>
      <c r="H12" s="11">
        <v>44428</v>
      </c>
      <c r="I12" s="12">
        <v>1665948</v>
      </c>
      <c r="J12" s="12">
        <v>2181394</v>
      </c>
      <c r="K12" s="12">
        <v>2163711</v>
      </c>
      <c r="L12" s="19">
        <v>22</v>
      </c>
      <c r="M12" s="20">
        <v>996</v>
      </c>
      <c r="N12" s="21">
        <f>L12*M12</f>
        <v>21912</v>
      </c>
    </row>
    <row r="13" spans="1:14" s="1" customFormat="1" ht="33.75" customHeight="1" thickBot="1" x14ac:dyDescent="0.25">
      <c r="A13" s="64"/>
      <c r="B13" s="65"/>
      <c r="C13" s="65"/>
      <c r="D13" s="65"/>
      <c r="E13" s="65"/>
      <c r="F13" s="65"/>
      <c r="G13" s="65"/>
      <c r="H13" s="66"/>
      <c r="I13" s="51">
        <f>SUM(I11:I12)</f>
        <v>1665948</v>
      </c>
      <c r="J13" s="51">
        <f t="shared" ref="J13:K13" si="2">SUM(J11:J12)</f>
        <v>2181394</v>
      </c>
      <c r="K13" s="51">
        <f t="shared" si="2"/>
        <v>2163711</v>
      </c>
      <c r="L13" s="52"/>
      <c r="M13" s="53">
        <f>SUM(M11:M12)</f>
        <v>996</v>
      </c>
      <c r="N13" s="54">
        <f>SUM(N11:N12)</f>
        <v>21912</v>
      </c>
    </row>
    <row r="14" spans="1:14" s="1" customFormat="1" ht="17.649999999999999" customHeight="1" x14ac:dyDescent="0.2">
      <c r="A14" s="61" t="s">
        <v>131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3"/>
    </row>
    <row r="15" spans="1:14" s="1" customFormat="1" ht="85.5" customHeight="1" x14ac:dyDescent="0.2">
      <c r="A15" s="49">
        <v>68</v>
      </c>
      <c r="B15" s="10" t="s">
        <v>134</v>
      </c>
      <c r="C15" s="11" t="s">
        <v>133</v>
      </c>
      <c r="D15" s="10" t="s">
        <v>132</v>
      </c>
      <c r="E15" s="10" t="s">
        <v>6</v>
      </c>
      <c r="F15" s="10" t="s">
        <v>136</v>
      </c>
      <c r="G15" s="10" t="s">
        <v>135</v>
      </c>
      <c r="H15" s="11">
        <v>44027</v>
      </c>
      <c r="I15" s="12">
        <v>18548221</v>
      </c>
      <c r="J15" s="12">
        <v>25883923</v>
      </c>
      <c r="K15" s="12">
        <v>24670720</v>
      </c>
      <c r="L15" s="19">
        <v>16</v>
      </c>
      <c r="M15" s="20">
        <v>204</v>
      </c>
      <c r="N15" s="21">
        <f>L15*M15</f>
        <v>3264</v>
      </c>
    </row>
    <row r="16" spans="1:14" s="1" customFormat="1" ht="33.75" customHeight="1" thickBot="1" x14ac:dyDescent="0.25">
      <c r="A16" s="64"/>
      <c r="B16" s="65"/>
      <c r="C16" s="65"/>
      <c r="D16" s="65"/>
      <c r="E16" s="65"/>
      <c r="F16" s="65"/>
      <c r="G16" s="65"/>
      <c r="H16" s="66"/>
      <c r="I16" s="51">
        <f>SUM(I14:I15)</f>
        <v>18548221</v>
      </c>
      <c r="J16" s="51">
        <f t="shared" ref="J16:K16" si="3">SUM(J14:J15)</f>
        <v>25883923</v>
      </c>
      <c r="K16" s="51">
        <f t="shared" si="3"/>
        <v>24670720</v>
      </c>
      <c r="L16" s="52"/>
      <c r="M16" s="53">
        <f>SUM(M14:M15)</f>
        <v>204</v>
      </c>
      <c r="N16" s="54">
        <f>SUM(N14:N15)</f>
        <v>3264</v>
      </c>
    </row>
    <row r="17" spans="1:15" s="1" customFormat="1" ht="17.25" customHeight="1" x14ac:dyDescent="0.2">
      <c r="A17" s="61" t="s">
        <v>122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3"/>
    </row>
    <row r="18" spans="1:15" s="1" customFormat="1" ht="130.5" customHeight="1" x14ac:dyDescent="0.2">
      <c r="A18" s="49">
        <v>60</v>
      </c>
      <c r="B18" s="10" t="s">
        <v>128</v>
      </c>
      <c r="C18" s="11" t="s">
        <v>129</v>
      </c>
      <c r="D18" s="10" t="s">
        <v>127</v>
      </c>
      <c r="E18" s="10" t="s">
        <v>6</v>
      </c>
      <c r="F18" s="10" t="s">
        <v>99</v>
      </c>
      <c r="G18" s="10" t="s">
        <v>130</v>
      </c>
      <c r="H18" s="11">
        <v>43726</v>
      </c>
      <c r="I18" s="12">
        <v>12239517</v>
      </c>
      <c r="J18" s="12">
        <v>16118065</v>
      </c>
      <c r="K18" s="12">
        <v>15663652</v>
      </c>
      <c r="L18" s="19">
        <v>16</v>
      </c>
      <c r="M18" s="20">
        <v>20359</v>
      </c>
      <c r="N18" s="21">
        <f>L18*M18</f>
        <v>325744</v>
      </c>
    </row>
    <row r="19" spans="1:15" s="1" customFormat="1" ht="70.150000000000006" customHeight="1" x14ac:dyDescent="0.2">
      <c r="A19" s="49">
        <v>58</v>
      </c>
      <c r="B19" s="10" t="s">
        <v>123</v>
      </c>
      <c r="C19" s="11" t="s">
        <v>124</v>
      </c>
      <c r="D19" s="10" t="s">
        <v>125</v>
      </c>
      <c r="E19" s="10" t="s">
        <v>6</v>
      </c>
      <c r="F19" s="10" t="s">
        <v>4</v>
      </c>
      <c r="G19" s="10" t="s">
        <v>126</v>
      </c>
      <c r="H19" s="11">
        <v>43404</v>
      </c>
      <c r="I19" s="12">
        <v>941493</v>
      </c>
      <c r="J19" s="12">
        <v>1376724</v>
      </c>
      <c r="K19" s="12">
        <v>1363889.42</v>
      </c>
      <c r="L19" s="19">
        <v>12</v>
      </c>
      <c r="M19" s="20">
        <v>2787</v>
      </c>
      <c r="N19" s="21">
        <f>L19*M19</f>
        <v>33444</v>
      </c>
    </row>
    <row r="20" spans="1:15" s="1" customFormat="1" ht="33.75" customHeight="1" thickBot="1" x14ac:dyDescent="0.25">
      <c r="A20" s="64"/>
      <c r="B20" s="65"/>
      <c r="C20" s="65"/>
      <c r="D20" s="65"/>
      <c r="E20" s="65"/>
      <c r="F20" s="65"/>
      <c r="G20" s="65"/>
      <c r="H20" s="66"/>
      <c r="I20" s="51">
        <f>SUM(I18:I19)</f>
        <v>13181010</v>
      </c>
      <c r="J20" s="51">
        <f t="shared" ref="J20:K20" si="4">SUM(J18:J19)</f>
        <v>17494789</v>
      </c>
      <c r="K20" s="51">
        <f t="shared" si="4"/>
        <v>17027541.420000002</v>
      </c>
      <c r="L20" s="52"/>
      <c r="M20" s="53">
        <f>SUM(M18:M19)</f>
        <v>23146</v>
      </c>
      <c r="N20" s="54">
        <f>SUM(N18:N19)</f>
        <v>359188</v>
      </c>
    </row>
    <row r="21" spans="1:15" s="1" customFormat="1" ht="17.25" customHeight="1" x14ac:dyDescent="0.2">
      <c r="A21" s="61" t="s">
        <v>84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15" s="1" customFormat="1" ht="85.5" customHeight="1" x14ac:dyDescent="0.2">
      <c r="A22" s="49">
        <v>37</v>
      </c>
      <c r="B22" s="10" t="s">
        <v>121</v>
      </c>
      <c r="C22" s="11" t="s">
        <v>119</v>
      </c>
      <c r="D22" s="10" t="s">
        <v>53</v>
      </c>
      <c r="E22" s="10" t="s">
        <v>6</v>
      </c>
      <c r="F22" s="10" t="s">
        <v>4</v>
      </c>
      <c r="G22" s="10" t="s">
        <v>120</v>
      </c>
      <c r="H22" s="11">
        <v>43280</v>
      </c>
      <c r="I22" s="12">
        <v>2145825</v>
      </c>
      <c r="J22" s="12">
        <v>3228944</v>
      </c>
      <c r="K22" s="12">
        <v>3210423.7</v>
      </c>
      <c r="L22" s="19">
        <v>13</v>
      </c>
      <c r="M22" s="20">
        <v>8825</v>
      </c>
      <c r="N22" s="21">
        <f>L22*M22</f>
        <v>114725</v>
      </c>
    </row>
    <row r="23" spans="1:15" s="1" customFormat="1" ht="125.25" customHeight="1" x14ac:dyDescent="0.2">
      <c r="A23" s="49">
        <v>41</v>
      </c>
      <c r="B23" s="10" t="s">
        <v>117</v>
      </c>
      <c r="C23" s="11" t="s">
        <v>115</v>
      </c>
      <c r="D23" s="10" t="s">
        <v>53</v>
      </c>
      <c r="E23" s="10" t="s">
        <v>114</v>
      </c>
      <c r="F23" s="10" t="s">
        <v>116</v>
      </c>
      <c r="G23" s="10" t="s">
        <v>118</v>
      </c>
      <c r="H23" s="11">
        <v>43242</v>
      </c>
      <c r="I23" s="12">
        <v>1441871</v>
      </c>
      <c r="J23" s="12">
        <v>2560270</v>
      </c>
      <c r="K23" s="12">
        <v>2528259</v>
      </c>
      <c r="L23" s="19">
        <v>21</v>
      </c>
      <c r="M23" s="20">
        <v>2138</v>
      </c>
      <c r="N23" s="21">
        <f>L23*M23</f>
        <v>44898</v>
      </c>
    </row>
    <row r="24" spans="1:15" s="1" customFormat="1" ht="69" customHeight="1" x14ac:dyDescent="0.2">
      <c r="A24" s="49">
        <v>49</v>
      </c>
      <c r="B24" s="10" t="s">
        <v>109</v>
      </c>
      <c r="C24" s="11" t="s">
        <v>106</v>
      </c>
      <c r="D24" s="10" t="s">
        <v>107</v>
      </c>
      <c r="E24" s="10" t="s">
        <v>108</v>
      </c>
      <c r="F24" s="10" t="s">
        <v>111</v>
      </c>
      <c r="G24" s="10" t="s">
        <v>113</v>
      </c>
      <c r="H24" s="11">
        <v>43235</v>
      </c>
      <c r="I24" s="12">
        <v>10975505</v>
      </c>
      <c r="J24" s="12">
        <v>11720431</v>
      </c>
      <c r="K24" s="12">
        <v>10225198</v>
      </c>
      <c r="L24" s="19">
        <v>20</v>
      </c>
      <c r="M24" s="20">
        <v>20714.41851</v>
      </c>
      <c r="N24" s="21">
        <f>L24*M24</f>
        <v>414288.3702</v>
      </c>
    </row>
    <row r="25" spans="1:15" s="1" customFormat="1" ht="153" customHeight="1" x14ac:dyDescent="0.2">
      <c r="A25" s="49">
        <v>47</v>
      </c>
      <c r="B25" s="10" t="s">
        <v>98</v>
      </c>
      <c r="C25" s="11" t="s">
        <v>100</v>
      </c>
      <c r="D25" s="10" t="s">
        <v>101</v>
      </c>
      <c r="E25" s="10" t="s">
        <v>102</v>
      </c>
      <c r="F25" s="10" t="s">
        <v>99</v>
      </c>
      <c r="G25" s="10" t="s">
        <v>103</v>
      </c>
      <c r="H25" s="11">
        <v>43220</v>
      </c>
      <c r="I25" s="12">
        <v>758671</v>
      </c>
      <c r="J25" s="12">
        <v>1272156</v>
      </c>
      <c r="K25" s="12">
        <v>1261284</v>
      </c>
      <c r="L25" s="19">
        <v>20</v>
      </c>
      <c r="M25" s="20">
        <v>819</v>
      </c>
      <c r="N25" s="21">
        <f>L25*M25</f>
        <v>16380</v>
      </c>
    </row>
    <row r="26" spans="1:15" s="1" customFormat="1" ht="233.25" customHeight="1" x14ac:dyDescent="0.2">
      <c r="A26" s="49">
        <v>17</v>
      </c>
      <c r="B26" s="10" t="s">
        <v>85</v>
      </c>
      <c r="C26" s="11" t="s">
        <v>87</v>
      </c>
      <c r="D26" s="10" t="s">
        <v>88</v>
      </c>
      <c r="E26" s="10" t="s">
        <v>10</v>
      </c>
      <c r="F26" s="10" t="s">
        <v>86</v>
      </c>
      <c r="G26" s="10" t="s">
        <v>91</v>
      </c>
      <c r="H26" s="11">
        <v>43098</v>
      </c>
      <c r="I26" s="12">
        <v>3088378</v>
      </c>
      <c r="J26" s="12">
        <v>4017214</v>
      </c>
      <c r="K26" s="12">
        <v>4017100</v>
      </c>
      <c r="L26" s="19">
        <v>14</v>
      </c>
      <c r="M26" s="20">
        <v>3023</v>
      </c>
      <c r="N26" s="21">
        <f>L26*M26</f>
        <v>42322</v>
      </c>
    </row>
    <row r="27" spans="1:15" s="1" customFormat="1" ht="24" customHeight="1" x14ac:dyDescent="0.2">
      <c r="A27" s="64" t="s">
        <v>92</v>
      </c>
      <c r="B27" s="65"/>
      <c r="C27" s="65"/>
      <c r="D27" s="65"/>
      <c r="E27" s="65"/>
      <c r="F27" s="65"/>
      <c r="G27" s="65"/>
      <c r="H27" s="66"/>
      <c r="I27" s="51">
        <f>SUM(I22:I26)</f>
        <v>18410250</v>
      </c>
      <c r="J27" s="51">
        <f>SUM(J22:J26)</f>
        <v>22799015</v>
      </c>
      <c r="K27" s="51">
        <f>SUM(K22:K26)</f>
        <v>21242264.699999999</v>
      </c>
      <c r="L27" s="52"/>
      <c r="M27" s="53">
        <f>SUM(M22:M26)</f>
        <v>35519.418510000003</v>
      </c>
      <c r="N27" s="54">
        <f>SUM(N22:N26)</f>
        <v>632613.3702</v>
      </c>
      <c r="O27" s="2"/>
    </row>
    <row r="28" spans="1:15" s="1" customFormat="1" ht="17.25" customHeight="1" x14ac:dyDescent="0.2">
      <c r="A28" s="80" t="s">
        <v>62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</row>
    <row r="29" spans="1:15" s="1" customFormat="1" ht="97.5" customHeight="1" x14ac:dyDescent="0.2">
      <c r="A29" s="49">
        <v>42</v>
      </c>
      <c r="B29" s="10" t="s">
        <v>80</v>
      </c>
      <c r="C29" s="11" t="s">
        <v>77</v>
      </c>
      <c r="D29" s="10" t="s">
        <v>53</v>
      </c>
      <c r="E29" s="10" t="s">
        <v>78</v>
      </c>
      <c r="F29" s="10" t="s">
        <v>79</v>
      </c>
      <c r="G29" s="10" t="s">
        <v>81</v>
      </c>
      <c r="H29" s="11">
        <v>42999</v>
      </c>
      <c r="I29" s="12">
        <v>4804070</v>
      </c>
      <c r="J29" s="12">
        <v>9047743</v>
      </c>
      <c r="K29" s="12">
        <v>9047722</v>
      </c>
      <c r="L29" s="19">
        <v>21</v>
      </c>
      <c r="M29" s="20">
        <v>16433</v>
      </c>
      <c r="N29" s="21">
        <f>L29*M29</f>
        <v>345093</v>
      </c>
    </row>
    <row r="30" spans="1:15" s="1" customFormat="1" ht="97.5" customHeight="1" x14ac:dyDescent="0.2">
      <c r="A30" s="49">
        <v>2</v>
      </c>
      <c r="B30" s="10" t="s">
        <v>105</v>
      </c>
      <c r="C30" s="11" t="s">
        <v>96</v>
      </c>
      <c r="D30" s="10" t="s">
        <v>97</v>
      </c>
      <c r="E30" s="10" t="s">
        <v>89</v>
      </c>
      <c r="F30" s="10" t="s">
        <v>90</v>
      </c>
      <c r="G30" s="10" t="s">
        <v>95</v>
      </c>
      <c r="H30" s="55" t="s">
        <v>104</v>
      </c>
      <c r="I30" s="12">
        <v>5532250.1399999997</v>
      </c>
      <c r="J30" s="12">
        <v>8873622.7100000009</v>
      </c>
      <c r="K30" s="12">
        <v>8635129.1300000008</v>
      </c>
      <c r="L30" s="19">
        <v>17</v>
      </c>
      <c r="M30" s="20">
        <v>13854</v>
      </c>
      <c r="N30" s="21">
        <f>L30*M30</f>
        <v>235518</v>
      </c>
    </row>
    <row r="31" spans="1:15" s="1" customFormat="1" ht="233.25" customHeight="1" x14ac:dyDescent="0.2">
      <c r="A31" s="49">
        <v>20</v>
      </c>
      <c r="B31" s="10" t="s">
        <v>73</v>
      </c>
      <c r="C31" s="11" t="s">
        <v>74</v>
      </c>
      <c r="D31" s="10" t="s">
        <v>76</v>
      </c>
      <c r="E31" s="10" t="s">
        <v>10</v>
      </c>
      <c r="F31" s="10" t="s">
        <v>4</v>
      </c>
      <c r="G31" s="10" t="s">
        <v>72</v>
      </c>
      <c r="H31" s="11">
        <v>42898</v>
      </c>
      <c r="I31" s="12">
        <v>3633252</v>
      </c>
      <c r="J31" s="12">
        <v>7495998</v>
      </c>
      <c r="K31" s="12">
        <v>7219944</v>
      </c>
      <c r="L31" s="19">
        <v>23</v>
      </c>
      <c r="M31" s="20">
        <v>9209</v>
      </c>
      <c r="N31" s="21">
        <f>L31*M31</f>
        <v>211807</v>
      </c>
    </row>
    <row r="32" spans="1:15" s="1" customFormat="1" ht="62.25" customHeight="1" x14ac:dyDescent="0.2">
      <c r="A32" s="49">
        <v>45</v>
      </c>
      <c r="B32" s="10" t="s">
        <v>67</v>
      </c>
      <c r="C32" s="11" t="s">
        <v>68</v>
      </c>
      <c r="D32" s="10" t="s">
        <v>69</v>
      </c>
      <c r="E32" s="10" t="s">
        <v>70</v>
      </c>
      <c r="F32" s="10" t="s">
        <v>13</v>
      </c>
      <c r="G32" s="10" t="s">
        <v>71</v>
      </c>
      <c r="H32" s="11">
        <v>42838</v>
      </c>
      <c r="I32" s="12">
        <v>3432599.5</v>
      </c>
      <c r="J32" s="12">
        <v>7333636.5099999998</v>
      </c>
      <c r="K32" s="12">
        <v>7113067.7800000003</v>
      </c>
      <c r="L32" s="19">
        <v>24</v>
      </c>
      <c r="M32" s="20">
        <v>10732</v>
      </c>
      <c r="N32" s="21">
        <f>L32*M32</f>
        <v>257568</v>
      </c>
    </row>
    <row r="33" spans="1:15" ht="150.75" customHeight="1" x14ac:dyDescent="0.25">
      <c r="A33" s="47">
        <v>5</v>
      </c>
      <c r="B33" s="23" t="s">
        <v>29</v>
      </c>
      <c r="C33" s="24" t="s">
        <v>75</v>
      </c>
      <c r="D33" s="23" t="s">
        <v>30</v>
      </c>
      <c r="E33" s="23" t="s">
        <v>10</v>
      </c>
      <c r="F33" s="23" t="s">
        <v>4</v>
      </c>
      <c r="G33" s="23" t="s">
        <v>18</v>
      </c>
      <c r="H33" s="24">
        <v>42670</v>
      </c>
      <c r="I33" s="25">
        <v>2691481</v>
      </c>
      <c r="J33" s="25">
        <v>4494812</v>
      </c>
      <c r="K33" s="25">
        <v>4047655</v>
      </c>
      <c r="L33" s="48">
        <v>14</v>
      </c>
      <c r="M33" s="26">
        <v>4891</v>
      </c>
      <c r="N33" s="27">
        <f>L33*M33</f>
        <v>68474</v>
      </c>
      <c r="O33" s="2"/>
    </row>
    <row r="34" spans="1:15" s="1" customFormat="1" ht="24" customHeight="1" x14ac:dyDescent="0.2">
      <c r="A34" s="71" t="s">
        <v>66</v>
      </c>
      <c r="B34" s="72"/>
      <c r="C34" s="72"/>
      <c r="D34" s="72"/>
      <c r="E34" s="72"/>
      <c r="F34" s="72"/>
      <c r="G34" s="72"/>
      <c r="H34" s="73"/>
      <c r="I34" s="42">
        <f>SUM(I29:I33)</f>
        <v>20093652.640000001</v>
      </c>
      <c r="J34" s="42">
        <f>SUM(J29:J33)</f>
        <v>37245812.219999999</v>
      </c>
      <c r="K34" s="42">
        <f>SUM(K29:K33)</f>
        <v>36063517.910000004</v>
      </c>
      <c r="L34" s="43"/>
      <c r="M34" s="44">
        <f>SUM(M29:M33)</f>
        <v>55119</v>
      </c>
      <c r="N34" s="45">
        <f>SUM(N29:N33)</f>
        <v>1118460</v>
      </c>
      <c r="O34" s="2"/>
    </row>
    <row r="35" spans="1:15" ht="23.25" x14ac:dyDescent="0.25">
      <c r="A35" s="74" t="s">
        <v>59</v>
      </c>
      <c r="B35" s="75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2"/>
    </row>
    <row r="36" spans="1:15" ht="95.25" customHeight="1" x14ac:dyDescent="0.25">
      <c r="A36" s="34">
        <v>44</v>
      </c>
      <c r="B36" s="13" t="s">
        <v>31</v>
      </c>
      <c r="C36" s="14" t="s">
        <v>32</v>
      </c>
      <c r="D36" s="13" t="s">
        <v>33</v>
      </c>
      <c r="E36" s="13" t="s">
        <v>6</v>
      </c>
      <c r="F36" s="13" t="s">
        <v>4</v>
      </c>
      <c r="G36" s="13" t="s">
        <v>15</v>
      </c>
      <c r="H36" s="14">
        <v>42642</v>
      </c>
      <c r="I36" s="15">
        <v>1015017</v>
      </c>
      <c r="J36" s="15">
        <v>1313502</v>
      </c>
      <c r="K36" s="15">
        <v>1270734</v>
      </c>
      <c r="L36" s="16">
        <v>6</v>
      </c>
      <c r="M36" s="17">
        <v>9721</v>
      </c>
      <c r="N36" s="18">
        <f>L36*M36</f>
        <v>58326</v>
      </c>
      <c r="O36" s="2"/>
    </row>
    <row r="37" spans="1:15" ht="48.75" customHeight="1" x14ac:dyDescent="0.25">
      <c r="A37" s="9">
        <v>46</v>
      </c>
      <c r="B37" s="10" t="s">
        <v>34</v>
      </c>
      <c r="C37" s="11" t="s">
        <v>35</v>
      </c>
      <c r="D37" s="10" t="s">
        <v>36</v>
      </c>
      <c r="E37" s="10" t="s">
        <v>17</v>
      </c>
      <c r="F37" s="10" t="s">
        <v>16</v>
      </c>
      <c r="G37" s="10" t="s">
        <v>5</v>
      </c>
      <c r="H37" s="11">
        <v>42641</v>
      </c>
      <c r="I37" s="12">
        <v>5933303</v>
      </c>
      <c r="J37" s="12">
        <v>7704774</v>
      </c>
      <c r="K37" s="12">
        <v>7521972</v>
      </c>
      <c r="L37" s="19">
        <v>14</v>
      </c>
      <c r="M37" s="20">
        <v>7120</v>
      </c>
      <c r="N37" s="21">
        <f>L37*M37</f>
        <v>99680</v>
      </c>
      <c r="O37" s="2"/>
    </row>
    <row r="38" spans="1:15" s="1" customFormat="1" ht="54.75" customHeight="1" x14ac:dyDescent="0.2">
      <c r="A38" s="9">
        <v>38</v>
      </c>
      <c r="B38" s="10" t="s">
        <v>37</v>
      </c>
      <c r="C38" s="11" t="s">
        <v>38</v>
      </c>
      <c r="D38" s="10" t="s">
        <v>39</v>
      </c>
      <c r="E38" s="10" t="s">
        <v>12</v>
      </c>
      <c r="F38" s="10" t="s">
        <v>13</v>
      </c>
      <c r="G38" s="10" t="s">
        <v>14</v>
      </c>
      <c r="H38" s="11">
        <v>42607</v>
      </c>
      <c r="I38" s="12">
        <v>2069592</v>
      </c>
      <c r="J38" s="12">
        <v>2922688</v>
      </c>
      <c r="K38" s="12">
        <v>2742129</v>
      </c>
      <c r="L38" s="19">
        <v>12</v>
      </c>
      <c r="M38" s="20">
        <v>6667</v>
      </c>
      <c r="N38" s="21">
        <f>L38*M38</f>
        <v>80004</v>
      </c>
      <c r="O38" s="2"/>
    </row>
    <row r="39" spans="1:15" s="1" customFormat="1" ht="50.25" customHeight="1" x14ac:dyDescent="0.2">
      <c r="A39" s="35">
        <v>6</v>
      </c>
      <c r="B39" s="22" t="s">
        <v>40</v>
      </c>
      <c r="C39" s="22" t="s">
        <v>41</v>
      </c>
      <c r="D39" s="22" t="s">
        <v>42</v>
      </c>
      <c r="E39" s="23" t="s">
        <v>3</v>
      </c>
      <c r="F39" s="23" t="s">
        <v>4</v>
      </c>
      <c r="G39" s="23" t="s">
        <v>5</v>
      </c>
      <c r="H39" s="24">
        <v>42510</v>
      </c>
      <c r="I39" s="25">
        <v>2241776</v>
      </c>
      <c r="J39" s="25">
        <v>3494390</v>
      </c>
      <c r="K39" s="25">
        <v>3073573</v>
      </c>
      <c r="L39" s="26">
        <v>12</v>
      </c>
      <c r="M39" s="26">
        <v>9216</v>
      </c>
      <c r="N39" s="27">
        <f>L39*M39</f>
        <v>110592</v>
      </c>
      <c r="O39" s="2"/>
    </row>
    <row r="40" spans="1:15" s="1" customFormat="1" ht="24" customHeight="1" x14ac:dyDescent="0.2">
      <c r="A40" s="71" t="s">
        <v>60</v>
      </c>
      <c r="B40" s="72"/>
      <c r="C40" s="72"/>
      <c r="D40" s="72"/>
      <c r="E40" s="72"/>
      <c r="F40" s="72"/>
      <c r="G40" s="72"/>
      <c r="H40" s="73"/>
      <c r="I40" s="42">
        <f>SUM(I36:I39)</f>
        <v>11259688</v>
      </c>
      <c r="J40" s="42">
        <f>SUM(J36:J39)</f>
        <v>15435354</v>
      </c>
      <c r="K40" s="42">
        <f>SUM(K36:K39)</f>
        <v>14608408</v>
      </c>
      <c r="L40" s="43"/>
      <c r="M40" s="44">
        <f>SUM(M36:M39)</f>
        <v>32724</v>
      </c>
      <c r="N40" s="45">
        <f>SUM(N36:N39)</f>
        <v>348602</v>
      </c>
      <c r="O40" s="2"/>
    </row>
    <row r="41" spans="1:15" s="1" customFormat="1" ht="23.25" x14ac:dyDescent="0.2">
      <c r="A41" s="83" t="s">
        <v>61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2"/>
    </row>
    <row r="42" spans="1:15" s="1" customFormat="1" ht="54.75" customHeight="1" x14ac:dyDescent="0.2">
      <c r="A42" s="36">
        <v>21</v>
      </c>
      <c r="B42" s="28" t="s">
        <v>43</v>
      </c>
      <c r="C42" s="28" t="s">
        <v>44</v>
      </c>
      <c r="D42" s="28" t="s">
        <v>45</v>
      </c>
      <c r="E42" s="13" t="s">
        <v>6</v>
      </c>
      <c r="F42" s="13" t="s">
        <v>4</v>
      </c>
      <c r="G42" s="29" t="s">
        <v>46</v>
      </c>
      <c r="H42" s="14">
        <v>42272</v>
      </c>
      <c r="I42" s="15">
        <v>182575</v>
      </c>
      <c r="J42" s="15">
        <v>182575</v>
      </c>
      <c r="K42" s="15">
        <v>182575</v>
      </c>
      <c r="L42" s="16" t="s">
        <v>93</v>
      </c>
      <c r="M42" s="17">
        <v>364</v>
      </c>
      <c r="N42" s="30" t="s">
        <v>93</v>
      </c>
      <c r="O42" s="2"/>
    </row>
    <row r="43" spans="1:15" ht="65.25" customHeight="1" x14ac:dyDescent="0.25">
      <c r="A43" s="37">
        <v>4</v>
      </c>
      <c r="B43" s="31" t="s">
        <v>47</v>
      </c>
      <c r="C43" s="31" t="s">
        <v>48</v>
      </c>
      <c r="D43" s="31" t="s">
        <v>49</v>
      </c>
      <c r="E43" s="10" t="s">
        <v>7</v>
      </c>
      <c r="F43" s="10" t="s">
        <v>8</v>
      </c>
      <c r="G43" s="10" t="s">
        <v>50</v>
      </c>
      <c r="H43" s="11">
        <v>42167</v>
      </c>
      <c r="I43" s="12">
        <v>3318848</v>
      </c>
      <c r="J43" s="12">
        <v>4440037</v>
      </c>
      <c r="K43" s="12">
        <v>4364066</v>
      </c>
      <c r="L43" s="20">
        <v>14</v>
      </c>
      <c r="M43" s="20">
        <v>4046</v>
      </c>
      <c r="N43" s="21">
        <f>L43*M43</f>
        <v>56644</v>
      </c>
    </row>
    <row r="44" spans="1:15" ht="48.75" customHeight="1" x14ac:dyDescent="0.25">
      <c r="A44" s="37">
        <v>3</v>
      </c>
      <c r="B44" s="31" t="s">
        <v>51</v>
      </c>
      <c r="C44" s="31" t="s">
        <v>52</v>
      </c>
      <c r="D44" s="31" t="s">
        <v>53</v>
      </c>
      <c r="E44" s="10" t="s">
        <v>9</v>
      </c>
      <c r="F44" s="10" t="s">
        <v>8</v>
      </c>
      <c r="G44" s="32" t="s">
        <v>54</v>
      </c>
      <c r="H44" s="11">
        <v>42136</v>
      </c>
      <c r="I44" s="12">
        <f>989527-78786</f>
        <v>910741</v>
      </c>
      <c r="J44" s="12">
        <v>910741</v>
      </c>
      <c r="K44" s="12">
        <v>910741</v>
      </c>
      <c r="L44" s="19" t="s">
        <v>93</v>
      </c>
      <c r="M44" s="20">
        <v>2947</v>
      </c>
      <c r="N44" s="33" t="s">
        <v>94</v>
      </c>
    </row>
    <row r="45" spans="1:15" s="1" customFormat="1" ht="21" customHeight="1" x14ac:dyDescent="0.2">
      <c r="A45" s="71" t="s">
        <v>64</v>
      </c>
      <c r="B45" s="72"/>
      <c r="C45" s="72"/>
      <c r="D45" s="72"/>
      <c r="E45" s="72"/>
      <c r="F45" s="72"/>
      <c r="G45" s="72"/>
      <c r="H45" s="73"/>
      <c r="I45" s="42">
        <f>SUM(I42:I44)</f>
        <v>4412164</v>
      </c>
      <c r="J45" s="42">
        <f t="shared" ref="J45:K45" si="5">SUM(J42:J44)</f>
        <v>5533353</v>
      </c>
      <c r="K45" s="42">
        <f t="shared" si="5"/>
        <v>5457382</v>
      </c>
      <c r="L45" s="43"/>
      <c r="M45" s="44">
        <f>SUM(M42:M44)</f>
        <v>7357</v>
      </c>
      <c r="N45" s="45">
        <f>SUM(N42:N44)</f>
        <v>56644</v>
      </c>
      <c r="O45" s="2"/>
    </row>
    <row r="46" spans="1:15" ht="21" customHeight="1" x14ac:dyDescent="0.25">
      <c r="A46" s="74" t="s">
        <v>63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6"/>
    </row>
    <row r="47" spans="1:15" s="1" customFormat="1" ht="49.5" customHeight="1" x14ac:dyDescent="0.2">
      <c r="A47" s="35">
        <v>1</v>
      </c>
      <c r="B47" s="22" t="s">
        <v>55</v>
      </c>
      <c r="C47" s="22" t="s">
        <v>56</v>
      </c>
      <c r="D47" s="22" t="s">
        <v>57</v>
      </c>
      <c r="E47" s="23" t="s">
        <v>10</v>
      </c>
      <c r="F47" s="23" t="s">
        <v>11</v>
      </c>
      <c r="G47" s="23" t="s">
        <v>58</v>
      </c>
      <c r="H47" s="24">
        <v>41729</v>
      </c>
      <c r="I47" s="25">
        <v>332578.45</v>
      </c>
      <c r="J47" s="25">
        <v>556029.52</v>
      </c>
      <c r="K47" s="25">
        <v>538059.13</v>
      </c>
      <c r="L47" s="26">
        <v>12</v>
      </c>
      <c r="M47" s="26">
        <v>1058</v>
      </c>
      <c r="N47" s="27">
        <f>L47*M47</f>
        <v>12696</v>
      </c>
      <c r="O47" s="2"/>
    </row>
    <row r="48" spans="1:15" ht="21.75" customHeight="1" thickBot="1" x14ac:dyDescent="0.3">
      <c r="A48" s="68" t="s">
        <v>65</v>
      </c>
      <c r="B48" s="69"/>
      <c r="C48" s="69"/>
      <c r="D48" s="69"/>
      <c r="E48" s="69"/>
      <c r="F48" s="69"/>
      <c r="G48" s="69"/>
      <c r="H48" s="70"/>
      <c r="I48" s="38">
        <f>I47</f>
        <v>332578.45</v>
      </c>
      <c r="J48" s="38">
        <f t="shared" ref="J48:K48" si="6">J47</f>
        <v>556029.52</v>
      </c>
      <c r="K48" s="38">
        <f t="shared" si="6"/>
        <v>538059.13</v>
      </c>
      <c r="L48" s="39"/>
      <c r="M48" s="40">
        <f>M47</f>
        <v>1058</v>
      </c>
      <c r="N48" s="41">
        <f>N47</f>
        <v>12696</v>
      </c>
    </row>
    <row r="49" spans="1:8" ht="32.25" customHeight="1" x14ac:dyDescent="0.25">
      <c r="A49" s="67" t="s">
        <v>83</v>
      </c>
      <c r="B49" s="67"/>
      <c r="C49" s="67"/>
      <c r="D49" s="67"/>
      <c r="E49" s="67"/>
      <c r="F49" s="67"/>
      <c r="G49" s="67"/>
      <c r="H49" s="67"/>
    </row>
    <row r="50" spans="1:8" x14ac:dyDescent="0.25">
      <c r="A50" s="57" t="s">
        <v>112</v>
      </c>
      <c r="B50" s="56"/>
      <c r="C50" s="56"/>
      <c r="D50" s="56"/>
      <c r="E50" s="56"/>
      <c r="F50" s="56"/>
      <c r="G50" s="56"/>
      <c r="H50" s="56"/>
    </row>
    <row r="51" spans="1:8" x14ac:dyDescent="0.25">
      <c r="A51" s="50" t="s">
        <v>110</v>
      </c>
      <c r="B51" s="50"/>
      <c r="C51" s="50"/>
      <c r="D51" s="50"/>
      <c r="E51" s="50"/>
      <c r="F51" s="50"/>
      <c r="G51" s="50"/>
      <c r="H51" s="50"/>
    </row>
  </sheetData>
  <mergeCells count="23">
    <mergeCell ref="A1:N1"/>
    <mergeCell ref="A4:H4"/>
    <mergeCell ref="A28:N28"/>
    <mergeCell ref="A40:H40"/>
    <mergeCell ref="A41:N41"/>
    <mergeCell ref="A35:N35"/>
    <mergeCell ref="A34:H34"/>
    <mergeCell ref="A21:N21"/>
    <mergeCell ref="A27:H27"/>
    <mergeCell ref="A17:N17"/>
    <mergeCell ref="A20:H20"/>
    <mergeCell ref="A14:N14"/>
    <mergeCell ref="A16:H16"/>
    <mergeCell ref="A11:N11"/>
    <mergeCell ref="A13:H13"/>
    <mergeCell ref="A8:N8"/>
    <mergeCell ref="A5:N5"/>
    <mergeCell ref="A7:H7"/>
    <mergeCell ref="A49:H49"/>
    <mergeCell ref="A48:H48"/>
    <mergeCell ref="A45:H45"/>
    <mergeCell ref="A46:N46"/>
    <mergeCell ref="A10:H10"/>
  </mergeCells>
  <pageMargins left="0.7" right="0.7" top="0.75" bottom="0.75" header="0.3" footer="0.3"/>
  <pageSetup scale="45" fitToHeight="2" orientation="landscape" r:id="rId1"/>
  <ignoredErrors>
    <ignoredError sqref="I40:N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Roney</dc:creator>
  <cp:lastModifiedBy>Porscheness Ray</cp:lastModifiedBy>
  <cp:lastPrinted>2018-08-02T19:29:21Z</cp:lastPrinted>
  <dcterms:created xsi:type="dcterms:W3CDTF">2016-05-20T17:56:18Z</dcterms:created>
  <dcterms:modified xsi:type="dcterms:W3CDTF">2024-11-19T20:02:36Z</dcterms:modified>
</cp:coreProperties>
</file>