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calcMode="manual"/>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<sst xmlns="http://schemas.openxmlformats.org/spreadsheetml/2006/main" count="273" uniqueCount="190">
  <si>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</si>
  <si>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</si>
  <si>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</si>
  <si>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</si>
  <si>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</si>
  <si>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</si>
  <si>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</si>
  <si>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</si>
  <si>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</si>
  <si>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</si>
  <si>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</si>
  <si>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</si>
  <si>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</si>
  <si>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</si>
  <si>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</si>
  <si>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</si>
  <si>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</si>
  <si>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</si>
  <si>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</si>
  <si>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</si>
  <si>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</si>
  <si>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</si>
  <si>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</si>
  <si>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</si>
  <si>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</si>
  <si>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</si>
  <si>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</si>
  <si>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</si>
  <si>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</si>
  <si>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</si>
  <si>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</si>
  <si>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</si>
  <si>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</si>
  <si>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</si>
  <si>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</si>
  <si>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</si>
  <si>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</si>
  <si>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</si>
  <si>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</si>
  <si>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</si>
  <si>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</si>
  <si>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</si>
  <si>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</si>
  <si>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</si>
  <si>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</si>
  <si>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</si>
  <si>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</si>
  <si>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</si>
  <si>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</si>
  <si>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</si>
  <si>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</si>
  <si>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</si>
  <si>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</si>
  <si>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</si>
  <si>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</si>
  <si>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</si>
  <si>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</si>
  <si>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</si>
  <si>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</si>
  <si>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</si>
  <si>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</si>
  <si>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</si>
  <si>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</si>
  <si>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</si>
  <si>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</si>
  <si>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</si>
  <si>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</si>
  <si>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</si>
  <si>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</si>
  <si>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</si>
  <si>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</si>
  <si>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</si>
  <si>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</si>
  <si>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</si>
  <si>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</si>
  <si>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</si>
  <si>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</si>
  <si>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</si>
  <si>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</si>
  <si>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</si>
  <si>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</si>
  <si>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</si>
  <si>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</si>
  <si>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</si>
  <si>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</si>
  <si>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</si>
  <si>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</si>
  <si>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</si>
  <si>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</si>
  <si>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</si>
  <si>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</si>
  <si>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</si>
  <si>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</si>
  <si>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</si>
  <si>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</si>
  <si>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</si>
  <si>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</si>
  <si>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</si>
  <si>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</si>
  <si>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</si>
  <si>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</si>
  <si>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</si>
  <si>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</si>
  <si>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</si>
  <si>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</si>
  <si>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</si>
  <si>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</si>
  <si>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</si>
  <si>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</si>
  <si>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</si>
  <si>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</si>
  <si>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</si>
  <si>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</si>
  <si>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</si>
  <si>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</si>
  <si>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</si>
  <si>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</si>
  <si>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</si>
  <si>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</si>
  <si>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</si>
  <si>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</si>
  <si>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</si>
  <si>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</si>
  <si>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</si>
  <si>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</si>
  <si>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</si>
  <si>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</si>
  <si>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</si>
  <si>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</si>
  <si>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</si>
  <si>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</si>
  <si>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</si>
  <si>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</si>
  <si>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</si>
  <si>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</si>
  <si>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</si>
  <si>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</si>
  <si>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</si>
  <si>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</si>
  <si>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</si>
  <si>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</si>
  <si>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</si>
  <si>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</si>
  <si>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</si>
  <si>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</si>
  <si>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</si>
  <si>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</si>
  <si>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</si>
  <si>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</si>
  <si>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</si>
  <si>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</si>
  <si>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</si>
  <si>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</si>
  <si>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</si>
  <si>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</si>
  <si>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</si>
  <si>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</si>
  <si>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</si>
  <si>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</si>
  <si>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</si>
  <si>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</si>
  <si>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</si>
  <si>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</si>
  <si>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</si>
  <si>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</si>
  <si>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</si>
  <si>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</si>
  <si>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</si>
  <si>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</si>
  <si>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</si>
  <si>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</si>
  <si>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</si>
  <si>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</si>
  <si>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</si>
  <si>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</si>
  <si>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</si>
  <si>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</si>
  <si>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</si>
  <si>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</si>
  <si>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</si>
  <si>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</si>
  <si>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</si>
  <si>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</si>
  <si>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</si>
  <si>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</si>
  <si>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</si>
  <si>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</si>
  <si>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</si>
  <si>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</si>
  <si>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Town of University Park, MD</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</si>
</sst>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6.5120000000000004E-3</c:v>
                </c:pt>
                <c:pt idx="1">
                  <c:v>5.0909999999999997E-2</c:v>
                </c:pt>
                <c:pt idx="2">
                  <c:v>9.0186999999999989E-2</c:v>
                </c:pt>
                <c:pt idx="3">
                  <c:v>0.28047</c:v>
                </c:pt>
                <c:pt idx="4">
                  <c:v>0.36862400000000001</c:v>
                </c:pt>
                <c:pt idx="5">
                  <c:v>0.51282164000000008</c:v>
                </c:pt>
                <c:pt idx="6">
                  <c:v>0.73163664000000006</c:v>
                </c:pt>
                <c:pt idx="7">
                  <c:v>0.81971464000000005</c:v>
                </c:pt>
                <c:pt idx="8">
                  <c:v>0.94551264000000002</c:v>
                </c:pt>
                <c:pt idx="9">
                  <c:v>1.08282664</c:v>
                </c:pt>
                <c:pt idx="10">
                  <c:v>1.2202266399999999</c:v>
                </c:pt>
                <c:pt idx="11">
                  <c:v>1.3883726399999998</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8.9999999999999998E-4</c:v>
                </c:pt>
                <c:pt idx="3">
                  <c:v>8.9999999999999998E-4</c:v>
                </c:pt>
                <c:pt idx="4">
                  <c:v>8.9999999999999998E-4</c:v>
                </c:pt>
                <c:pt idx="5">
                  <c:v>8.9999999999999998E-4</c:v>
                </c:pt>
                <c:pt idx="6">
                  <c:v>8.9999999999999998E-4</c:v>
                </c:pt>
                <c:pt idx="7">
                  <c:v>8.9999999999999998E-4</c:v>
                </c:pt>
                <c:pt idx="8">
                  <c:v>8.9999999999999998E-4</c:v>
                </c:pt>
                <c:pt idx="9">
                  <c:v>8.9999999999999998E-4</c:v>
                </c:pt>
                <c:pt idx="10">
                  <c:v>8.9999999999999998E-4</c:v>
                </c:pt>
                <c:pt idx="11">
                  <c:v>8.9999999999999998E-4</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1.6000000000000001E-3</c:v>
                </c:pt>
                <c:pt idx="1">
                  <c:v>2.7910000000000001E-2</c:v>
                </c:pt>
                <c:pt idx="2">
                  <c:v>0.119342</c:v>
                </c:pt>
                <c:pt idx="3">
                  <c:v>0.173592</c:v>
                </c:pt>
                <c:pt idx="4">
                  <c:v>0.22215099999999999</c:v>
                </c:pt>
                <c:pt idx="5">
                  <c:v>0.27505099999999999</c:v>
                </c:pt>
                <c:pt idx="6">
                  <c:v>0.28441299999999997</c:v>
                </c:pt>
                <c:pt idx="7">
                  <c:v>0.28871699999999995</c:v>
                </c:pt>
                <c:pt idx="8">
                  <c:v>0.32491699999999996</c:v>
                </c:pt>
                <c:pt idx="9">
                  <c:v>0.42646199999999995</c:v>
                </c:pt>
                <c:pt idx="10">
                  <c:v>0.67682384999999989</c:v>
                </c:pt>
                <c:pt idx="11">
                  <c:v>0.72117789999999993</c:v>
                </c:pt>
              </c:numCache>
            </c:numRef>
          </c:val>
        </c:ser>
        <c:dLbls/>
        <c:axId val="170773120"/>
        <c:axId val="171204992"/>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c:v>
                </c:pt>
                <c:pt idx="1">
                  <c:v>1.6302000000000001E-2</c:v>
                </c:pt>
                <c:pt idx="2">
                  <c:v>0.109262</c:v>
                </c:pt>
                <c:pt idx="3">
                  <c:v>0.19669700000000001</c:v>
                </c:pt>
                <c:pt idx="4">
                  <c:v>0.252276</c:v>
                </c:pt>
                <c:pt idx="5">
                  <c:v>0.31481199999999998</c:v>
                </c:pt>
                <c:pt idx="6">
                  <c:v>0.32327400000000001</c:v>
                </c:pt>
                <c:pt idx="7">
                  <c:v>0.32327400000000001</c:v>
                </c:pt>
                <c:pt idx="8">
                  <c:v>0.36387700000000001</c:v>
                </c:pt>
                <c:pt idx="9">
                  <c:v>0.47542200000000001</c:v>
                </c:pt>
                <c:pt idx="10">
                  <c:v>0.75238399999999994</c:v>
                </c:pt>
                <c:pt idx="11">
                  <c:v>0.80404799999999998</c:v>
                </c:pt>
              </c:numCache>
            </c:numRef>
          </c:val>
        </c:ser>
        <c:dLbls/>
        <c:marker val="1"/>
        <c:axId val="170773120"/>
        <c:axId val="171204992"/>
      </c:lineChart>
      <c:catAx>
        <c:axId val="170773120"/>
        <c:scaling>
          <c:orientation val="minMax"/>
        </c:scaling>
        <c:axPos val="b"/>
        <c:tickLblPos val="nextTo"/>
        <c:txPr>
          <a:bodyPr/>
          <a:lstStyle/>
          <a:p>
            <a:pPr>
              <a:defRPr sz="1200"/>
            </a:pPr>
            <a:endParaRPr lang="en-US"/>
          </a:p>
        </c:txPr>
        <c:crossAx val="171204992"/>
        <c:crosses val="autoZero"/>
        <c:auto val="1"/>
        <c:lblAlgn val="ctr"/>
        <c:lblOffset val="100"/>
      </c:catAx>
      <c:valAx>
        <c:axId val="171204992"/>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70773120"/>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87.070371161400004</c:v>
                </c:pt>
                <c:pt idx="2">
                  <c:v>700.08359570699997</c:v>
                </c:pt>
                <c:pt idx="3">
                  <c:v>1726.6562991792002</c:v>
                </c:pt>
                <c:pt idx="4">
                  <c:v>2152.8079964577</c:v>
                </c:pt>
                <c:pt idx="5">
                  <c:v>2725.1690151516</c:v>
                </c:pt>
                <c:pt idx="6">
                  <c:v>2760.2089567052999</c:v>
                </c:pt>
                <c:pt idx="7">
                  <c:v>2792.8931978256001</c:v>
                </c:pt>
                <c:pt idx="8">
                  <c:v>3091.6319107896002</c:v>
                </c:pt>
                <c:pt idx="9">
                  <c:v>3639.4518364611004</c:v>
                </c:pt>
                <c:pt idx="10">
                  <c:v>5270.8809446634004</c:v>
                </c:pt>
                <c:pt idx="11">
                  <c:v>5473.5624577977005</c:v>
                </c:pt>
              </c:numCache>
            </c:numRef>
          </c:val>
        </c:ser>
        <c:dLbls/>
        <c:axId val="171276160"/>
        <c:axId val="171274240"/>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4</c:v>
                </c:pt>
                <c:pt idx="1">
                  <c:v>64</c:v>
                </c:pt>
                <c:pt idx="2">
                  <c:v>86</c:v>
                </c:pt>
                <c:pt idx="3">
                  <c:v>114</c:v>
                </c:pt>
                <c:pt idx="4">
                  <c:v>134</c:v>
                </c:pt>
                <c:pt idx="5">
                  <c:v>153</c:v>
                </c:pt>
                <c:pt idx="6">
                  <c:v>156</c:v>
                </c:pt>
                <c:pt idx="7">
                  <c:v>156</c:v>
                </c:pt>
                <c:pt idx="8">
                  <c:v>167</c:v>
                </c:pt>
                <c:pt idx="9">
                  <c:v>192</c:v>
                </c:pt>
                <c:pt idx="10">
                  <c:v>256</c:v>
                </c:pt>
                <c:pt idx="11">
                  <c:v>268</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0</c:v>
                </c:pt>
                <c:pt idx="1">
                  <c:v>5</c:v>
                </c:pt>
                <c:pt idx="2">
                  <c:v>22</c:v>
                </c:pt>
                <c:pt idx="3">
                  <c:v>50</c:v>
                </c:pt>
                <c:pt idx="4">
                  <c:v>70</c:v>
                </c:pt>
                <c:pt idx="5">
                  <c:v>89</c:v>
                </c:pt>
                <c:pt idx="6">
                  <c:v>92</c:v>
                </c:pt>
                <c:pt idx="7">
                  <c:v>92</c:v>
                </c:pt>
                <c:pt idx="8">
                  <c:v>103</c:v>
                </c:pt>
                <c:pt idx="9">
                  <c:v>128</c:v>
                </c:pt>
                <c:pt idx="10">
                  <c:v>192</c:v>
                </c:pt>
                <c:pt idx="11">
                  <c:v>204</c:v>
                </c:pt>
              </c:numCache>
            </c:numRef>
          </c:val>
        </c:ser>
        <c:dLbls/>
        <c:marker val="1"/>
        <c:axId val="171258240"/>
        <c:axId val="171259776"/>
      </c:lineChart>
      <c:catAx>
        <c:axId val="171258240"/>
        <c:scaling>
          <c:orientation val="minMax"/>
        </c:scaling>
        <c:axPos val="b"/>
        <c:tickLblPos val="nextTo"/>
        <c:txPr>
          <a:bodyPr/>
          <a:lstStyle/>
          <a:p>
            <a:pPr>
              <a:defRPr sz="1200"/>
            </a:pPr>
            <a:endParaRPr lang="en-US"/>
          </a:p>
        </c:txPr>
        <c:crossAx val="171259776"/>
        <c:crosses val="autoZero"/>
        <c:auto val="1"/>
        <c:lblAlgn val="ctr"/>
        <c:lblOffset val="100"/>
      </c:catAx>
      <c:valAx>
        <c:axId val="171259776"/>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71258240"/>
        <c:crosses val="autoZero"/>
        <c:crossBetween val="between"/>
      </c:valAx>
      <c:valAx>
        <c:axId val="171274240"/>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71276160"/>
        <c:crosses val="max"/>
        <c:crossBetween val="between"/>
      </c:valAx>
      <c:catAx>
        <c:axId val="171276160"/>
        <c:scaling>
          <c:orientation val="minMax"/>
        </c:scaling>
        <c:delete val="1"/>
        <c:axPos val="b"/>
        <c:tickLblPos val="none"/>
        <c:crossAx val="171274240"/>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3809</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1425000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146</v>
      </c>
      <c r="E7" s="9">
        <v>5008</v>
      </c>
      <c r="F7" s="9">
        <v>1358</v>
      </c>
      <c r="G7" s="9">
        <v>6512</v>
      </c>
      <c r="H7" s="9">
        <v>0</v>
      </c>
      <c r="I7" s="9">
        <v>1600</v>
      </c>
      <c r="J7" s="9"/>
      <c r="K7" s="1"/>
      <c r="L7" s="43">
        <v>4</v>
      </c>
      <c r="M7" s="43">
        <v>0</v>
      </c>
      <c r="N7" s="43">
        <v>0</v>
      </c>
      <c r="O7" s="43">
        <v>0</v>
      </c>
      <c r="P7" s="44">
        <v>0</v>
      </c>
      <c r="Q7" s="44">
        <v>0</v>
      </c>
      <c r="R7" s="43">
        <v>4</v>
      </c>
      <c r="S7" s="1"/>
      <c r="T7" s="45">
        <v>0</v>
      </c>
      <c r="U7" s="43">
        <v>0</v>
      </c>
      <c r="V7" s="43">
        <v>0</v>
      </c>
      <c r="W7" s="43">
        <v>0</v>
      </c>
      <c r="X7" s="43">
        <v>0</v>
      </c>
      <c r="Y7" s="43">
        <v>0</v>
      </c>
      <c r="Z7" s="43">
        <v>0</v>
      </c>
      <c r="AA7" s="43">
        <v>0</v>
      </c>
      <c r="AB7" s="1"/>
      <c r="AC7" s="46">
        <v>200</v>
      </c>
      <c r="AD7" s="42"/>
      <c r="AE7" s="43">
        <v>0</v>
      </c>
      <c r="AF7" s="43">
        <v>0</v>
      </c>
      <c r="AG7" s="43">
        <v>0</v>
      </c>
      <c r="AH7" s="43">
        <v>0</v>
      </c>
      <c r="AI7" s="9"/>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7886.46</v>
      </c>
      <c r="E8" s="9">
        <v>36511.54</v>
      </c>
      <c r="F8" s="9">
        <v>0</v>
      </c>
      <c r="G8" s="9">
        <v>44398</v>
      </c>
      <c r="H8" s="9">
        <v>0</v>
      </c>
      <c r="I8" s="9">
        <v>26310</v>
      </c>
      <c r="J8" s="9">
        <v>16302</v>
      </c>
      <c r="K8" s="1"/>
      <c r="L8" s="43">
        <v>60</v>
      </c>
      <c r="M8" s="43">
        <v>0</v>
      </c>
      <c r="N8" s="43">
        <v>0</v>
      </c>
      <c r="O8" s="43">
        <v>0</v>
      </c>
      <c r="P8" s="44">
        <v>0</v>
      </c>
      <c r="Q8" s="44">
        <v>0</v>
      </c>
      <c r="R8" s="43">
        <v>60</v>
      </c>
      <c r="S8" s="1"/>
      <c r="T8" s="45">
        <v>5</v>
      </c>
      <c r="U8" s="43">
        <v>0</v>
      </c>
      <c r="V8" s="43">
        <v>0</v>
      </c>
      <c r="W8" s="43">
        <v>0</v>
      </c>
      <c r="X8" s="43">
        <v>0</v>
      </c>
      <c r="Y8" s="43">
        <v>0</v>
      </c>
      <c r="Z8" s="43">
        <v>5</v>
      </c>
      <c r="AA8" s="43">
        <v>0</v>
      </c>
      <c r="AB8" s="1"/>
      <c r="AC8" s="46">
        <v>860</v>
      </c>
      <c r="AD8" s="42"/>
      <c r="AE8" s="43">
        <v>3874</v>
      </c>
      <c r="AF8" s="43">
        <v>295</v>
      </c>
      <c r="AG8" s="43">
        <v>64</v>
      </c>
      <c r="AH8" s="43">
        <v>0</v>
      </c>
      <c r="AI8" s="9">
        <v>997</v>
      </c>
      <c r="AJ8" s="47"/>
      <c r="AK8" s="44"/>
      <c r="AL8" s="43"/>
      <c r="AM8" s="48"/>
      <c r="AN8" s="43"/>
      <c r="AO8" s="48"/>
      <c r="AP8" s="43"/>
      <c r="AQ8" s="1"/>
      <c r="AR8" s="43"/>
      <c r="AS8" s="9"/>
      <c r="AT8" s="43"/>
      <c r="AU8" s="49"/>
      <c r="AV8" s="1"/>
      <c r="AW8" s="43">
        <v>0</v>
      </c>
      <c r="AX8" s="43">
        <v>0</v>
      </c>
      <c r="AY8" s="43">
        <v>0</v>
      </c>
      <c r="AZ8" s="43">
        <v>923</v>
      </c>
      <c r="BA8" s="43">
        <v>0</v>
      </c>
      <c r="BB8" s="43">
        <v>0</v>
      </c>
      <c r="BC8" s="43">
        <v>0</v>
      </c>
      <c r="BD8" s="43">
        <v>0</v>
      </c>
      <c r="BE8" s="43">
        <v>0</v>
      </c>
      <c r="BF8" s="43">
        <v>0</v>
      </c>
      <c r="BG8" s="43">
        <v>0</v>
      </c>
      <c r="BH8" s="43">
        <v>0</v>
      </c>
      <c r="BI8" s="43">
        <v>0</v>
      </c>
      <c r="BJ8" s="43">
        <v>0</v>
      </c>
      <c r="BK8" s="43">
        <v>0</v>
      </c>
      <c r="BL8" s="43">
        <v>0</v>
      </c>
      <c r="BM8" s="43">
        <v>0</v>
      </c>
      <c r="BN8" s="43">
        <v>400</v>
      </c>
      <c r="BO8" s="43">
        <v>0</v>
      </c>
      <c r="BP8" s="43">
        <v>0</v>
      </c>
      <c r="BQ8" s="43">
        <v>0</v>
      </c>
      <c r="BR8" s="43">
        <v>0</v>
      </c>
      <c r="BS8" s="43">
        <v>0</v>
      </c>
      <c r="BT8" s="43">
        <v>0</v>
      </c>
      <c r="BU8" s="43">
        <v>0</v>
      </c>
      <c r="BV8" s="43">
        <v>0</v>
      </c>
      <c r="BW8" s="43">
        <v>90</v>
      </c>
      <c r="BX8" s="43">
        <v>0</v>
      </c>
      <c r="BY8" s="43">
        <v>0</v>
      </c>
      <c r="BZ8" s="43">
        <v>0</v>
      </c>
      <c r="CA8" s="43">
        <v>0</v>
      </c>
      <c r="CB8" s="1"/>
      <c r="CC8" s="1"/>
    </row>
    <row r="9" spans="1:81">
      <c r="A9" s="1"/>
      <c r="B9" s="3">
        <v>2011</v>
      </c>
      <c r="C9" s="37">
        <v>2</v>
      </c>
      <c r="D9" s="9">
        <v>871</v>
      </c>
      <c r="E9" s="9">
        <v>38405</v>
      </c>
      <c r="F9" s="9">
        <v>1</v>
      </c>
      <c r="G9" s="9">
        <v>39277</v>
      </c>
      <c r="H9" s="9">
        <v>900</v>
      </c>
      <c r="I9" s="9">
        <v>91432</v>
      </c>
      <c r="J9" s="9">
        <v>92960</v>
      </c>
      <c r="K9" s="1"/>
      <c r="L9" s="43">
        <v>22</v>
      </c>
      <c r="M9" s="43">
        <v>0</v>
      </c>
      <c r="N9" s="43">
        <v>0</v>
      </c>
      <c r="O9" s="43">
        <v>0</v>
      </c>
      <c r="P9" s="44">
        <v>0</v>
      </c>
      <c r="Q9" s="44">
        <v>0</v>
      </c>
      <c r="R9" s="43">
        <v>22</v>
      </c>
      <c r="S9" s="1"/>
      <c r="T9" s="45">
        <v>17</v>
      </c>
      <c r="U9" s="43">
        <v>0</v>
      </c>
      <c r="V9" s="43">
        <v>0</v>
      </c>
      <c r="W9" s="43">
        <v>0</v>
      </c>
      <c r="X9" s="43">
        <v>0</v>
      </c>
      <c r="Y9" s="43">
        <v>0</v>
      </c>
      <c r="Z9" s="43">
        <v>17</v>
      </c>
      <c r="AA9" s="43">
        <v>0</v>
      </c>
      <c r="AB9" s="1"/>
      <c r="AC9" s="46">
        <v>1265</v>
      </c>
      <c r="AD9" s="42"/>
      <c r="AE9" s="43">
        <v>24496</v>
      </c>
      <c r="AF9" s="43">
        <v>2125</v>
      </c>
      <c r="AG9" s="43">
        <v>615</v>
      </c>
      <c r="AH9" s="43">
        <v>0</v>
      </c>
      <c r="AI9" s="9">
        <v>8028</v>
      </c>
      <c r="AJ9" s="47"/>
      <c r="AK9" s="44"/>
      <c r="AL9" s="43"/>
      <c r="AM9" s="48"/>
      <c r="AN9" s="43">
        <v>7</v>
      </c>
      <c r="AO9" s="48"/>
      <c r="AP9" s="43"/>
      <c r="AQ9" s="1"/>
      <c r="AR9" s="43"/>
      <c r="AS9" s="9"/>
      <c r="AT9" s="43"/>
      <c r="AU9" s="49"/>
      <c r="AV9" s="1"/>
      <c r="AW9" s="43">
        <v>0</v>
      </c>
      <c r="AX9" s="43">
        <v>0</v>
      </c>
      <c r="AY9" s="43">
        <v>0</v>
      </c>
      <c r="AZ9" s="43">
        <v>2700</v>
      </c>
      <c r="BA9" s="43">
        <v>0</v>
      </c>
      <c r="BB9" s="43">
        <v>0</v>
      </c>
      <c r="BC9" s="43">
        <v>0</v>
      </c>
      <c r="BD9" s="43">
        <v>0</v>
      </c>
      <c r="BE9" s="43">
        <v>0</v>
      </c>
      <c r="BF9" s="43">
        <v>0</v>
      </c>
      <c r="BG9" s="43">
        <v>0</v>
      </c>
      <c r="BH9" s="43">
        <v>0</v>
      </c>
      <c r="BI9" s="43">
        <v>0</v>
      </c>
      <c r="BJ9" s="43">
        <v>0</v>
      </c>
      <c r="BK9" s="43">
        <v>0</v>
      </c>
      <c r="BL9" s="43">
        <v>0</v>
      </c>
      <c r="BM9" s="43">
        <v>0</v>
      </c>
      <c r="BN9" s="43">
        <v>75</v>
      </c>
      <c r="BO9" s="43">
        <v>0</v>
      </c>
      <c r="BP9" s="43">
        <v>0</v>
      </c>
      <c r="BQ9" s="43">
        <v>0</v>
      </c>
      <c r="BR9" s="43">
        <v>0</v>
      </c>
      <c r="BS9" s="43">
        <v>0</v>
      </c>
      <c r="BT9" s="43">
        <v>0</v>
      </c>
      <c r="BU9" s="43">
        <v>0</v>
      </c>
      <c r="BV9" s="43">
        <v>0</v>
      </c>
      <c r="BW9" s="43">
        <v>0</v>
      </c>
      <c r="BX9" s="43">
        <v>0</v>
      </c>
      <c r="BY9" s="43">
        <v>0</v>
      </c>
      <c r="BZ9" s="43">
        <v>0</v>
      </c>
      <c r="CA9" s="43">
        <v>0</v>
      </c>
      <c r="CB9" s="1"/>
      <c r="CC9" s="1"/>
    </row>
    <row r="10" spans="1:81">
      <c r="A10" s="1"/>
      <c r="B10" s="3">
        <v>2011</v>
      </c>
      <c r="C10" s="37">
        <v>3</v>
      </c>
      <c r="D10" s="9">
        <v>7052</v>
      </c>
      <c r="E10" s="9">
        <v>169923</v>
      </c>
      <c r="F10" s="9">
        <v>13308</v>
      </c>
      <c r="G10" s="9">
        <v>190283</v>
      </c>
      <c r="H10" s="9">
        <v>0</v>
      </c>
      <c r="I10" s="9">
        <v>54250</v>
      </c>
      <c r="J10" s="9">
        <v>87435</v>
      </c>
      <c r="K10" s="1"/>
      <c r="L10" s="43">
        <v>28</v>
      </c>
      <c r="M10" s="43">
        <v>0</v>
      </c>
      <c r="N10" s="43">
        <v>0</v>
      </c>
      <c r="O10" s="43">
        <v>0</v>
      </c>
      <c r="P10" s="44">
        <v>0</v>
      </c>
      <c r="Q10" s="44">
        <v>0</v>
      </c>
      <c r="R10" s="43">
        <v>28</v>
      </c>
      <c r="S10" s="1"/>
      <c r="T10" s="45">
        <v>28</v>
      </c>
      <c r="U10" s="43">
        <v>0</v>
      </c>
      <c r="V10" s="43">
        <v>0</v>
      </c>
      <c r="W10" s="43">
        <v>0</v>
      </c>
      <c r="X10" s="43">
        <v>0</v>
      </c>
      <c r="Y10" s="43">
        <v>0</v>
      </c>
      <c r="Z10" s="43">
        <v>28</v>
      </c>
      <c r="AA10" s="43">
        <v>0</v>
      </c>
      <c r="AB10" s="1"/>
      <c r="AC10" s="46">
        <v>2278</v>
      </c>
      <c r="AD10" s="42"/>
      <c r="AE10" s="43">
        <v>40702</v>
      </c>
      <c r="AF10" s="43">
        <v>4661</v>
      </c>
      <c r="AG10" s="43">
        <v>310</v>
      </c>
      <c r="AH10" s="43">
        <v>0</v>
      </c>
      <c r="AI10" s="9">
        <v>3168</v>
      </c>
      <c r="AJ10" s="47"/>
      <c r="AK10" s="44"/>
      <c r="AL10" s="43"/>
      <c r="AM10" s="48"/>
      <c r="AN10" s="43">
        <v>11</v>
      </c>
      <c r="AO10" s="48"/>
      <c r="AP10" s="43"/>
      <c r="AQ10" s="1"/>
      <c r="AR10" s="43"/>
      <c r="AS10" s="9"/>
      <c r="AT10" s="43"/>
      <c r="AU10" s="49"/>
      <c r="AV10" s="1"/>
      <c r="AW10" s="43">
        <v>0</v>
      </c>
      <c r="AX10" s="43">
        <v>0</v>
      </c>
      <c r="AY10" s="43">
        <v>0</v>
      </c>
      <c r="AZ10" s="43">
        <v>923</v>
      </c>
      <c r="BA10" s="43">
        <v>0</v>
      </c>
      <c r="BB10" s="43">
        <v>923</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90</v>
      </c>
      <c r="BX10" s="43">
        <v>0</v>
      </c>
      <c r="BY10" s="43">
        <v>200</v>
      </c>
      <c r="BZ10" s="43">
        <v>0</v>
      </c>
      <c r="CA10" s="43">
        <v>0</v>
      </c>
      <c r="CB10" s="1"/>
      <c r="CC10" s="1"/>
    </row>
    <row r="11" spans="1:81">
      <c r="A11" s="1"/>
      <c r="B11" s="3">
        <v>2011</v>
      </c>
      <c r="C11" s="37">
        <v>4</v>
      </c>
      <c r="D11" s="9">
        <v>1500</v>
      </c>
      <c r="E11" s="9">
        <v>33454</v>
      </c>
      <c r="F11" s="9">
        <v>53200</v>
      </c>
      <c r="G11" s="9">
        <v>88154</v>
      </c>
      <c r="H11" s="9">
        <v>0</v>
      </c>
      <c r="I11" s="9">
        <v>48559</v>
      </c>
      <c r="J11" s="9">
        <v>55579</v>
      </c>
      <c r="K11" s="1"/>
      <c r="L11" s="43">
        <v>20</v>
      </c>
      <c r="M11" s="43">
        <v>0</v>
      </c>
      <c r="N11" s="43">
        <v>0</v>
      </c>
      <c r="O11" s="43">
        <v>0</v>
      </c>
      <c r="P11" s="44">
        <v>0</v>
      </c>
      <c r="Q11" s="44">
        <v>0</v>
      </c>
      <c r="R11" s="43">
        <v>20</v>
      </c>
      <c r="S11" s="1"/>
      <c r="T11" s="45">
        <v>20</v>
      </c>
      <c r="U11" s="43">
        <v>0</v>
      </c>
      <c r="V11" s="43">
        <v>0</v>
      </c>
      <c r="W11" s="43">
        <v>0</v>
      </c>
      <c r="X11" s="43">
        <v>0</v>
      </c>
      <c r="Y11" s="43">
        <v>0</v>
      </c>
      <c r="Z11" s="43">
        <v>20</v>
      </c>
      <c r="AA11" s="43">
        <v>0</v>
      </c>
      <c r="AB11" s="1"/>
      <c r="AC11" s="46">
        <v>1452</v>
      </c>
      <c r="AD11" s="42"/>
      <c r="AE11" s="43">
        <v>15935</v>
      </c>
      <c r="AF11" s="43">
        <v>2227</v>
      </c>
      <c r="AG11" s="43">
        <v>0</v>
      </c>
      <c r="AH11" s="43">
        <v>0</v>
      </c>
      <c r="AI11" s="9">
        <v>4998</v>
      </c>
      <c r="AJ11" s="47"/>
      <c r="AK11" s="44"/>
      <c r="AL11" s="43"/>
      <c r="AM11" s="48"/>
      <c r="AN11" s="43">
        <v>6</v>
      </c>
      <c r="AO11" s="48"/>
      <c r="AP11" s="43"/>
      <c r="AQ11" s="1"/>
      <c r="AR11" s="43"/>
      <c r="AS11" s="9"/>
      <c r="AT11" s="43"/>
      <c r="AU11" s="49"/>
      <c r="AV11" s="1"/>
      <c r="AW11" s="43">
        <v>0</v>
      </c>
      <c r="AX11" s="43">
        <v>0</v>
      </c>
      <c r="AY11" s="43">
        <v>0</v>
      </c>
      <c r="AZ11" s="43">
        <v>2769</v>
      </c>
      <c r="BA11" s="43">
        <v>0</v>
      </c>
      <c r="BB11" s="43">
        <v>0</v>
      </c>
      <c r="BC11" s="43">
        <v>0</v>
      </c>
      <c r="BD11" s="43">
        <v>0</v>
      </c>
      <c r="BE11" s="43">
        <v>0</v>
      </c>
      <c r="BF11" s="43">
        <v>0</v>
      </c>
      <c r="BG11" s="43">
        <v>0</v>
      </c>
      <c r="BH11" s="43">
        <v>0</v>
      </c>
      <c r="BI11" s="43">
        <v>0</v>
      </c>
      <c r="BJ11" s="43">
        <v>0</v>
      </c>
      <c r="BK11" s="43">
        <v>0</v>
      </c>
      <c r="BL11" s="43">
        <v>0</v>
      </c>
      <c r="BM11" s="43">
        <v>0</v>
      </c>
      <c r="BN11" s="43">
        <v>25</v>
      </c>
      <c r="BO11" s="43">
        <v>0</v>
      </c>
      <c r="BP11" s="43">
        <v>0</v>
      </c>
      <c r="BQ11" s="43">
        <v>0</v>
      </c>
      <c r="BR11" s="43">
        <v>0</v>
      </c>
      <c r="BS11" s="43">
        <v>0</v>
      </c>
      <c r="BT11" s="43">
        <v>0</v>
      </c>
      <c r="BU11" s="43">
        <v>0</v>
      </c>
      <c r="BV11" s="43">
        <v>0</v>
      </c>
      <c r="BW11" s="43">
        <v>0</v>
      </c>
      <c r="BX11" s="43">
        <v>0</v>
      </c>
      <c r="BY11" s="43">
        <v>0</v>
      </c>
      <c r="BZ11" s="43">
        <v>0</v>
      </c>
      <c r="CA11" s="43">
        <v>0</v>
      </c>
      <c r="CB11" s="1"/>
      <c r="CC11" s="1"/>
    </row>
    <row r="12" spans="1:81">
      <c r="A12" s="1"/>
      <c r="B12" s="3">
        <v>2012</v>
      </c>
      <c r="C12" s="37">
        <v>1</v>
      </c>
      <c r="D12" s="9">
        <v>70852.78</v>
      </c>
      <c r="E12" s="9">
        <v>39162.44</v>
      </c>
      <c r="F12" s="9">
        <v>34182.42</v>
      </c>
      <c r="G12" s="9">
        <v>144197.64000000001</v>
      </c>
      <c r="H12" s="9">
        <v>0</v>
      </c>
      <c r="I12" s="9">
        <v>52900</v>
      </c>
      <c r="J12" s="9">
        <v>62536</v>
      </c>
      <c r="K12" s="1"/>
      <c r="L12" s="43">
        <v>19</v>
      </c>
      <c r="M12" s="43">
        <v>0</v>
      </c>
      <c r="N12" s="43">
        <v>0</v>
      </c>
      <c r="O12" s="43">
        <v>0</v>
      </c>
      <c r="P12" s="44">
        <v>0</v>
      </c>
      <c r="Q12" s="44">
        <v>0</v>
      </c>
      <c r="R12" s="43">
        <v>19</v>
      </c>
      <c r="S12" s="1"/>
      <c r="T12" s="45">
        <v>19</v>
      </c>
      <c r="U12" s="43">
        <v>0</v>
      </c>
      <c r="V12" s="43">
        <v>0</v>
      </c>
      <c r="W12" s="43">
        <v>0</v>
      </c>
      <c r="X12" s="43">
        <v>0</v>
      </c>
      <c r="Y12" s="43">
        <v>0</v>
      </c>
      <c r="Z12" s="43">
        <v>19</v>
      </c>
      <c r="AA12" s="43">
        <v>0</v>
      </c>
      <c r="AB12" s="1"/>
      <c r="AC12" s="46">
        <v>1561</v>
      </c>
      <c r="AD12" s="42"/>
      <c r="AE12" s="43">
        <v>20949</v>
      </c>
      <c r="AF12" s="43">
        <v>2384</v>
      </c>
      <c r="AG12" s="43">
        <v>441</v>
      </c>
      <c r="AH12" s="43">
        <v>0</v>
      </c>
      <c r="AI12" s="9">
        <v>7411</v>
      </c>
      <c r="AJ12" s="47"/>
      <c r="AK12" s="44"/>
      <c r="AL12" s="43"/>
      <c r="AM12" s="48"/>
      <c r="AN12" s="43">
        <v>5</v>
      </c>
      <c r="AO12" s="48"/>
      <c r="AP12" s="43"/>
      <c r="AQ12" s="1"/>
      <c r="AR12" s="43"/>
      <c r="AS12" s="9"/>
      <c r="AT12" s="43"/>
      <c r="AU12" s="49"/>
      <c r="AV12" s="1"/>
      <c r="AW12" s="43">
        <v>0</v>
      </c>
      <c r="AX12" s="43">
        <v>0</v>
      </c>
      <c r="AY12" s="43">
        <v>0</v>
      </c>
      <c r="AZ12" s="43">
        <v>2769</v>
      </c>
      <c r="BA12" s="43">
        <v>0</v>
      </c>
      <c r="BB12" s="43">
        <v>0</v>
      </c>
      <c r="BC12" s="43">
        <v>0</v>
      </c>
      <c r="BD12" s="43">
        <v>0</v>
      </c>
      <c r="BE12" s="43">
        <v>0</v>
      </c>
      <c r="BF12" s="43">
        <v>0</v>
      </c>
      <c r="BG12" s="43">
        <v>0</v>
      </c>
      <c r="BH12" s="43">
        <v>0</v>
      </c>
      <c r="BI12" s="43">
        <v>0</v>
      </c>
      <c r="BJ12" s="43">
        <v>0</v>
      </c>
      <c r="BK12" s="43">
        <v>0</v>
      </c>
      <c r="BL12" s="43">
        <v>400</v>
      </c>
      <c r="BM12" s="43">
        <v>0</v>
      </c>
      <c r="BN12" s="43">
        <v>0</v>
      </c>
      <c r="BO12" s="43">
        <v>0</v>
      </c>
      <c r="BP12" s="43">
        <v>0</v>
      </c>
      <c r="BQ12" s="43">
        <v>0</v>
      </c>
      <c r="BR12" s="43">
        <v>0</v>
      </c>
      <c r="BS12" s="43">
        <v>0</v>
      </c>
      <c r="BT12" s="43">
        <v>0</v>
      </c>
      <c r="BU12" s="43">
        <v>0</v>
      </c>
      <c r="BV12" s="43">
        <v>0</v>
      </c>
      <c r="BW12" s="43">
        <v>0</v>
      </c>
      <c r="BX12" s="43">
        <v>0</v>
      </c>
      <c r="BY12" s="43">
        <v>0</v>
      </c>
      <c r="BZ12" s="43">
        <v>0</v>
      </c>
      <c r="CA12" s="43">
        <v>0</v>
      </c>
      <c r="CB12" s="1"/>
      <c r="CC12" s="1"/>
    </row>
    <row r="13" spans="1:81">
      <c r="A13" s="1"/>
      <c r="B13" s="3">
        <v>2012</v>
      </c>
      <c r="C13" s="37">
        <v>2</v>
      </c>
      <c r="D13" s="9">
        <v>26275</v>
      </c>
      <c r="E13" s="9">
        <v>177236</v>
      </c>
      <c r="F13" s="9">
        <v>15304</v>
      </c>
      <c r="G13" s="9">
        <v>218815</v>
      </c>
      <c r="H13" s="9">
        <v>0</v>
      </c>
      <c r="I13" s="9">
        <v>9362</v>
      </c>
      <c r="J13" s="9">
        <v>8462</v>
      </c>
      <c r="K13" s="1"/>
      <c r="L13" s="43">
        <v>3</v>
      </c>
      <c r="M13" s="43">
        <v>0</v>
      </c>
      <c r="N13" s="43">
        <v>0</v>
      </c>
      <c r="O13" s="43">
        <v>0</v>
      </c>
      <c r="P13" s="44">
        <v>0</v>
      </c>
      <c r="Q13" s="44">
        <v>0</v>
      </c>
      <c r="R13" s="43">
        <v>3</v>
      </c>
      <c r="S13" s="1"/>
      <c r="T13" s="45">
        <v>3</v>
      </c>
      <c r="U13" s="43">
        <v>0</v>
      </c>
      <c r="V13" s="43">
        <v>0</v>
      </c>
      <c r="W13" s="43">
        <v>0</v>
      </c>
      <c r="X13" s="43">
        <v>0</v>
      </c>
      <c r="Y13" s="43">
        <v>0</v>
      </c>
      <c r="Z13" s="43">
        <v>3</v>
      </c>
      <c r="AA13" s="43">
        <v>0</v>
      </c>
      <c r="AB13" s="1"/>
      <c r="AC13" s="46">
        <v>1866</v>
      </c>
      <c r="AD13" s="42"/>
      <c r="AE13" s="43">
        <v>2367</v>
      </c>
      <c r="AF13" s="43">
        <v>72</v>
      </c>
      <c r="AG13" s="43">
        <v>0</v>
      </c>
      <c r="AH13" s="43">
        <v>0</v>
      </c>
      <c r="AI13" s="9">
        <v>430</v>
      </c>
      <c r="AJ13" s="47"/>
      <c r="AK13" s="44"/>
      <c r="AL13" s="43"/>
      <c r="AM13" s="48"/>
      <c r="AN13" s="43">
        <v>5</v>
      </c>
      <c r="AO13" s="48"/>
      <c r="AP13" s="43"/>
      <c r="AQ13" s="1"/>
      <c r="AR13" s="43"/>
      <c r="AS13" s="9"/>
      <c r="AT13" s="43"/>
      <c r="AU13" s="49"/>
      <c r="AV13" s="1"/>
      <c r="AW13" s="43">
        <v>0</v>
      </c>
      <c r="AX13" s="43">
        <v>0</v>
      </c>
      <c r="AY13" s="43">
        <v>0</v>
      </c>
      <c r="AZ13" s="43">
        <v>2769</v>
      </c>
      <c r="BA13" s="43">
        <v>0</v>
      </c>
      <c r="BB13" s="43">
        <v>250</v>
      </c>
      <c r="BC13" s="43">
        <v>0</v>
      </c>
      <c r="BD13" s="43">
        <v>0</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c r="BY13" s="43">
        <v>0</v>
      </c>
      <c r="BZ13" s="43">
        <v>0</v>
      </c>
      <c r="CA13" s="43">
        <v>0</v>
      </c>
      <c r="CB13" s="1"/>
      <c r="CC13" s="1"/>
    </row>
    <row r="14" spans="1:81">
      <c r="A14" s="1"/>
      <c r="B14" s="3">
        <v>2012</v>
      </c>
      <c r="C14" s="37">
        <v>3</v>
      </c>
      <c r="D14" s="9">
        <v>40749</v>
      </c>
      <c r="E14" s="9">
        <v>47329</v>
      </c>
      <c r="F14" s="9">
        <v>0</v>
      </c>
      <c r="G14" s="9">
        <v>88078</v>
      </c>
      <c r="H14" s="9">
        <v>0</v>
      </c>
      <c r="I14" s="9">
        <v>4304</v>
      </c>
      <c r="J14" s="9"/>
      <c r="K14" s="1"/>
      <c r="L14" s="43">
        <v>0</v>
      </c>
      <c r="M14" s="43">
        <v>0</v>
      </c>
      <c r="N14" s="43">
        <v>0</v>
      </c>
      <c r="O14" s="43">
        <v>0</v>
      </c>
      <c r="P14" s="44">
        <v>0</v>
      </c>
      <c r="Q14" s="44">
        <v>0</v>
      </c>
      <c r="R14" s="43">
        <v>0</v>
      </c>
      <c r="S14" s="1"/>
      <c r="T14" s="45">
        <v>0</v>
      </c>
      <c r="U14" s="43">
        <v>0</v>
      </c>
      <c r="V14" s="43">
        <v>0</v>
      </c>
      <c r="W14" s="43">
        <v>0</v>
      </c>
      <c r="X14" s="43">
        <v>0</v>
      </c>
      <c r="Y14" s="43">
        <v>0</v>
      </c>
      <c r="Z14" s="43">
        <v>0</v>
      </c>
      <c r="AA14" s="43">
        <v>0</v>
      </c>
      <c r="AB14" s="1"/>
      <c r="AC14" s="46">
        <v>1785</v>
      </c>
      <c r="AD14" s="42"/>
      <c r="AE14" s="43">
        <v>973</v>
      </c>
      <c r="AF14" s="43">
        <v>197</v>
      </c>
      <c r="AG14" s="43">
        <v>0</v>
      </c>
      <c r="AH14" s="43">
        <v>0</v>
      </c>
      <c r="AI14" s="9">
        <v>352</v>
      </c>
      <c r="AJ14" s="47"/>
      <c r="AK14" s="44"/>
      <c r="AL14" s="43"/>
      <c r="AM14" s="48"/>
      <c r="AN14" s="43">
        <v>5</v>
      </c>
      <c r="AO14" s="48"/>
      <c r="AP14" s="43"/>
      <c r="AQ14" s="1"/>
      <c r="AR14" s="43"/>
      <c r="AS14" s="9"/>
      <c r="AT14" s="43"/>
      <c r="AU14" s="49"/>
      <c r="AV14" s="1"/>
      <c r="AW14" s="43">
        <v>40</v>
      </c>
      <c r="AX14" s="43">
        <v>0</v>
      </c>
      <c r="AY14" s="43">
        <v>0</v>
      </c>
      <c r="AZ14" s="43">
        <v>2769</v>
      </c>
      <c r="BA14" s="43">
        <v>0</v>
      </c>
      <c r="BB14" s="43">
        <v>3000</v>
      </c>
      <c r="BC14" s="43">
        <v>30</v>
      </c>
      <c r="BD14" s="43">
        <v>0</v>
      </c>
      <c r="BE14" s="43">
        <v>0</v>
      </c>
      <c r="BF14" s="43">
        <v>0</v>
      </c>
      <c r="BG14" s="43">
        <v>0</v>
      </c>
      <c r="BH14" s="43">
        <v>0</v>
      </c>
      <c r="BI14" s="43">
        <v>0</v>
      </c>
      <c r="BJ14" s="43">
        <v>0</v>
      </c>
      <c r="BK14" s="43">
        <v>0</v>
      </c>
      <c r="BL14" s="43">
        <v>0</v>
      </c>
      <c r="BM14" s="43">
        <v>0</v>
      </c>
      <c r="BN14" s="43">
        <v>40</v>
      </c>
      <c r="BO14" s="43">
        <v>0</v>
      </c>
      <c r="BP14" s="43">
        <v>0</v>
      </c>
      <c r="BQ14" s="43">
        <v>0</v>
      </c>
      <c r="BR14" s="43">
        <v>0</v>
      </c>
      <c r="BS14" s="43">
        <v>0</v>
      </c>
      <c r="BT14" s="43">
        <v>0</v>
      </c>
      <c r="BU14" s="43">
        <v>0</v>
      </c>
      <c r="BV14" s="43">
        <v>0</v>
      </c>
      <c r="BW14" s="43">
        <v>0</v>
      </c>
      <c r="BX14" s="43">
        <v>0</v>
      </c>
      <c r="BY14" s="43">
        <v>0</v>
      </c>
      <c r="BZ14" s="43">
        <v>0</v>
      </c>
      <c r="CA14" s="43">
        <v>0</v>
      </c>
      <c r="CB14" s="1"/>
      <c r="CC14" s="1"/>
    </row>
    <row r="15" spans="1:81">
      <c r="A15" s="1"/>
      <c r="B15" s="3">
        <v>2012</v>
      </c>
      <c r="C15" s="37">
        <v>4</v>
      </c>
      <c r="D15" s="9">
        <v>14050</v>
      </c>
      <c r="E15" s="9">
        <v>19337</v>
      </c>
      <c r="F15" s="9">
        <v>92411</v>
      </c>
      <c r="G15" s="9">
        <v>125798</v>
      </c>
      <c r="H15" s="9">
        <v>0</v>
      </c>
      <c r="I15" s="9">
        <v>36200</v>
      </c>
      <c r="J15" s="9">
        <v>40603</v>
      </c>
      <c r="K15" s="1"/>
      <c r="L15" s="43">
        <v>11</v>
      </c>
      <c r="M15" s="43">
        <v>0</v>
      </c>
      <c r="N15" s="43">
        <v>0</v>
      </c>
      <c r="O15" s="43">
        <v>0</v>
      </c>
      <c r="P15" s="44">
        <v>0</v>
      </c>
      <c r="Q15" s="44">
        <v>0</v>
      </c>
      <c r="R15" s="43">
        <v>11</v>
      </c>
      <c r="S15" s="1"/>
      <c r="T15" s="45">
        <v>11</v>
      </c>
      <c r="U15" s="43">
        <v>0</v>
      </c>
      <c r="V15" s="43">
        <v>0</v>
      </c>
      <c r="W15" s="43">
        <v>0</v>
      </c>
      <c r="X15" s="43">
        <v>0</v>
      </c>
      <c r="Y15" s="43">
        <v>0</v>
      </c>
      <c r="Z15" s="43">
        <v>11</v>
      </c>
      <c r="AA15" s="43">
        <v>0</v>
      </c>
      <c r="AB15" s="1"/>
      <c r="AC15" s="46">
        <v>1675</v>
      </c>
      <c r="AD15" s="42"/>
      <c r="AE15" s="43">
        <v>17240</v>
      </c>
      <c r="AF15" s="43">
        <v>923</v>
      </c>
      <c r="AG15" s="43">
        <v>0</v>
      </c>
      <c r="AH15" s="43">
        <v>0</v>
      </c>
      <c r="AI15" s="9">
        <v>2261</v>
      </c>
      <c r="AJ15" s="47"/>
      <c r="AK15" s="44"/>
      <c r="AL15" s="43"/>
      <c r="AM15" s="48"/>
      <c r="AN15" s="43">
        <v>5</v>
      </c>
      <c r="AO15" s="48"/>
      <c r="AP15" s="43"/>
      <c r="AQ15" s="1"/>
      <c r="AR15" s="43"/>
      <c r="AS15" s="9"/>
      <c r="AT15" s="43"/>
      <c r="AU15" s="49"/>
      <c r="AV15" s="1"/>
      <c r="AW15" s="43">
        <v>0</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40</v>
      </c>
      <c r="BO15" s="43">
        <v>0</v>
      </c>
      <c r="BP15" s="43">
        <v>0</v>
      </c>
      <c r="BQ15" s="43">
        <v>0</v>
      </c>
      <c r="BR15" s="43">
        <v>0</v>
      </c>
      <c r="BS15" s="43">
        <v>0</v>
      </c>
      <c r="BT15" s="43">
        <v>0</v>
      </c>
      <c r="BU15" s="43">
        <v>0</v>
      </c>
      <c r="BV15" s="43">
        <v>0</v>
      </c>
      <c r="BW15" s="43">
        <v>0</v>
      </c>
      <c r="BX15" s="43">
        <v>0</v>
      </c>
      <c r="BY15" s="43">
        <v>0</v>
      </c>
      <c r="BZ15" s="43">
        <v>0</v>
      </c>
      <c r="CA15" s="43">
        <v>0</v>
      </c>
      <c r="CB15" s="1"/>
      <c r="CC15" s="1"/>
    </row>
    <row r="16" spans="1:81">
      <c r="A16" s="1"/>
      <c r="B16" s="3">
        <v>2013</v>
      </c>
      <c r="C16" s="37">
        <v>1</v>
      </c>
      <c r="D16" s="9">
        <v>9024</v>
      </c>
      <c r="E16" s="9">
        <v>35555</v>
      </c>
      <c r="F16" s="9">
        <v>92735</v>
      </c>
      <c r="G16" s="9">
        <v>137314</v>
      </c>
      <c r="H16" s="9">
        <v>0</v>
      </c>
      <c r="I16" s="9">
        <v>101545</v>
      </c>
      <c r="J16" s="9">
        <v>111545</v>
      </c>
      <c r="K16" s="1"/>
      <c r="L16" s="43">
        <v>25</v>
      </c>
      <c r="M16" s="43">
        <v>0</v>
      </c>
      <c r="N16" s="43">
        <v>0</v>
      </c>
      <c r="O16" s="43">
        <v>0</v>
      </c>
      <c r="P16" s="44">
        <v>0</v>
      </c>
      <c r="Q16" s="44">
        <v>0</v>
      </c>
      <c r="R16" s="43">
        <v>25</v>
      </c>
      <c r="S16" s="1"/>
      <c r="T16" s="45">
        <v>25</v>
      </c>
      <c r="U16" s="43">
        <v>0</v>
      </c>
      <c r="V16" s="43">
        <v>0</v>
      </c>
      <c r="W16" s="43">
        <v>0</v>
      </c>
      <c r="X16" s="43">
        <v>0</v>
      </c>
      <c r="Y16" s="43">
        <v>0</v>
      </c>
      <c r="Z16" s="43">
        <v>25</v>
      </c>
      <c r="AA16" s="43">
        <v>0</v>
      </c>
      <c r="AB16" s="1"/>
      <c r="AC16" s="46">
        <v>2223</v>
      </c>
      <c r="AD16" s="42"/>
      <c r="AE16" s="43">
        <v>18565</v>
      </c>
      <c r="AF16" s="43">
        <v>2741</v>
      </c>
      <c r="AG16" s="43">
        <v>218</v>
      </c>
      <c r="AH16" s="43">
        <v>0</v>
      </c>
      <c r="AI16" s="9">
        <v>6812</v>
      </c>
      <c r="AJ16" s="47"/>
      <c r="AK16" s="44"/>
      <c r="AL16" s="43"/>
      <c r="AM16" s="48"/>
      <c r="AN16" s="43">
        <v>5</v>
      </c>
      <c r="AO16" s="48"/>
      <c r="AP16" s="43"/>
      <c r="AQ16" s="1"/>
      <c r="AR16" s="43"/>
      <c r="AS16" s="9"/>
      <c r="AT16" s="43"/>
      <c r="AU16" s="49"/>
      <c r="AV16" s="1"/>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150</v>
      </c>
      <c r="BO16" s="43">
        <v>0</v>
      </c>
      <c r="BP16" s="43">
        <v>0</v>
      </c>
      <c r="BQ16" s="43">
        <v>0</v>
      </c>
      <c r="BR16" s="43">
        <v>0</v>
      </c>
      <c r="BS16" s="43">
        <v>0</v>
      </c>
      <c r="BT16" s="43">
        <v>0</v>
      </c>
      <c r="BU16" s="43">
        <v>0</v>
      </c>
      <c r="BV16" s="43">
        <v>0</v>
      </c>
      <c r="BW16" s="43">
        <v>0</v>
      </c>
      <c r="BX16" s="43">
        <v>0</v>
      </c>
      <c r="BY16" s="43">
        <v>0</v>
      </c>
      <c r="BZ16" s="43">
        <v>0</v>
      </c>
      <c r="CA16" s="43">
        <v>0</v>
      </c>
      <c r="CB16" s="1"/>
      <c r="CC16" s="1"/>
    </row>
    <row r="17" spans="1:81">
      <c r="A17" s="1"/>
      <c r="B17" s="3">
        <v>2013</v>
      </c>
      <c r="C17" s="37">
        <v>2</v>
      </c>
      <c r="D17" s="9">
        <v>13347</v>
      </c>
      <c r="E17" s="9">
        <v>32053</v>
      </c>
      <c r="F17" s="9">
        <v>92000</v>
      </c>
      <c r="G17" s="9">
        <v>137400</v>
      </c>
      <c r="H17" s="9">
        <v>0</v>
      </c>
      <c r="I17" s="9">
        <v>250361.85</v>
      </c>
      <c r="J17" s="9">
        <v>276962</v>
      </c>
      <c r="K17" s="1"/>
      <c r="L17" s="43">
        <v>64</v>
      </c>
      <c r="M17" s="43">
        <v>0</v>
      </c>
      <c r="N17" s="43">
        <v>0</v>
      </c>
      <c r="O17" s="43">
        <v>0</v>
      </c>
      <c r="P17" s="44">
        <v>0</v>
      </c>
      <c r="Q17" s="44">
        <v>0</v>
      </c>
      <c r="R17" s="43">
        <v>64</v>
      </c>
      <c r="S17" s="1"/>
      <c r="T17" s="45">
        <v>64</v>
      </c>
      <c r="U17" s="43">
        <v>0</v>
      </c>
      <c r="V17" s="43">
        <v>0</v>
      </c>
      <c r="W17" s="43">
        <v>0</v>
      </c>
      <c r="X17" s="43">
        <v>0</v>
      </c>
      <c r="Y17" s="43">
        <v>0</v>
      </c>
      <c r="Z17" s="43">
        <v>64</v>
      </c>
      <c r="AA17" s="43">
        <v>0</v>
      </c>
      <c r="AB17" s="1"/>
      <c r="AC17" s="46">
        <v>2991</v>
      </c>
      <c r="AD17" s="42"/>
      <c r="AE17" s="43">
        <v>55593</v>
      </c>
      <c r="AF17" s="43">
        <v>7791</v>
      </c>
      <c r="AG17" s="43">
        <v>878</v>
      </c>
      <c r="AH17" s="43">
        <v>0</v>
      </c>
      <c r="AI17" s="9">
        <v>20736</v>
      </c>
      <c r="AJ17" s="47"/>
      <c r="AK17" s="44"/>
      <c r="AL17" s="43"/>
      <c r="AM17" s="48"/>
      <c r="AN17" s="43">
        <v>5</v>
      </c>
      <c r="AO17" s="48"/>
      <c r="AP17" s="43"/>
      <c r="AQ17" s="1"/>
      <c r="AR17" s="43"/>
      <c r="AS17" s="9"/>
      <c r="AT17" s="43"/>
      <c r="AU17" s="49"/>
      <c r="AV17" s="1"/>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150</v>
      </c>
      <c r="BO17" s="43">
        <v>0</v>
      </c>
      <c r="BP17" s="43">
        <v>0</v>
      </c>
      <c r="BQ17" s="43">
        <v>0</v>
      </c>
      <c r="BR17" s="43">
        <v>0</v>
      </c>
      <c r="BS17" s="43">
        <v>0</v>
      </c>
      <c r="BT17" s="43">
        <v>0</v>
      </c>
      <c r="BU17" s="43">
        <v>0</v>
      </c>
      <c r="BV17" s="43">
        <v>0</v>
      </c>
      <c r="BW17" s="43">
        <v>0</v>
      </c>
      <c r="BX17" s="43">
        <v>0</v>
      </c>
      <c r="BY17" s="43">
        <v>0</v>
      </c>
      <c r="BZ17" s="43">
        <v>0</v>
      </c>
      <c r="CA17" s="43">
        <v>0</v>
      </c>
      <c r="CB17" s="1"/>
      <c r="CC17" s="1"/>
    </row>
    <row r="18" spans="1:81">
      <c r="A18" s="1"/>
      <c r="B18" s="38">
        <v>2013</v>
      </c>
      <c r="C18" s="37">
        <v>3</v>
      </c>
      <c r="D18" s="9">
        <v>0</v>
      </c>
      <c r="E18" s="9">
        <v>51403</v>
      </c>
      <c r="F18" s="9">
        <v>116743</v>
      </c>
      <c r="G18" s="9">
        <v>168146</v>
      </c>
      <c r="H18" s="9">
        <v>0</v>
      </c>
      <c r="I18" s="9">
        <v>44354.05</v>
      </c>
      <c r="J18" s="9">
        <v>51664</v>
      </c>
      <c r="K18" s="1"/>
      <c r="L18" s="43">
        <v>12</v>
      </c>
      <c r="M18" s="43">
        <v>0</v>
      </c>
      <c r="N18" s="43">
        <v>0</v>
      </c>
      <c r="O18" s="43">
        <v>0</v>
      </c>
      <c r="P18" s="44">
        <v>0</v>
      </c>
      <c r="Q18" s="44">
        <v>0</v>
      </c>
      <c r="R18" s="43">
        <v>12</v>
      </c>
      <c r="S18" s="1"/>
      <c r="T18" s="45">
        <v>12</v>
      </c>
      <c r="U18" s="43">
        <v>0</v>
      </c>
      <c r="V18" s="43">
        <v>0</v>
      </c>
      <c r="W18" s="43">
        <v>0</v>
      </c>
      <c r="X18" s="43">
        <v>0</v>
      </c>
      <c r="Y18" s="43">
        <v>0</v>
      </c>
      <c r="Z18" s="43">
        <v>12</v>
      </c>
      <c r="AA18" s="43">
        <v>0</v>
      </c>
      <c r="AB18" s="1"/>
      <c r="AC18" s="46">
        <v>2991</v>
      </c>
      <c r="AD18" s="42"/>
      <c r="AE18" s="43">
        <v>3713</v>
      </c>
      <c r="AF18" s="43">
        <v>1384</v>
      </c>
      <c r="AG18" s="43">
        <v>55</v>
      </c>
      <c r="AH18" s="43">
        <v>0</v>
      </c>
      <c r="AI18" s="9">
        <v>2370</v>
      </c>
      <c r="AJ18" s="47"/>
      <c r="AK18" s="44"/>
      <c r="AL18" s="43"/>
      <c r="AM18" s="48"/>
      <c r="AN18" s="43">
        <v>5</v>
      </c>
      <c r="AO18" s="48"/>
      <c r="AP18" s="43"/>
      <c r="AQ18" s="1"/>
      <c r="AR18" s="43"/>
      <c r="AS18" s="9"/>
      <c r="AT18" s="43"/>
      <c r="AU18" s="49"/>
      <c r="AV18" s="1"/>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150</v>
      </c>
      <c r="BO18" s="43">
        <v>0</v>
      </c>
      <c r="BP18" s="43">
        <v>0</v>
      </c>
      <c r="BQ18" s="43">
        <v>0</v>
      </c>
      <c r="BR18" s="43">
        <v>0</v>
      </c>
      <c r="BS18" s="43">
        <v>0</v>
      </c>
      <c r="BT18" s="43">
        <v>0</v>
      </c>
      <c r="BU18" s="43">
        <v>0</v>
      </c>
      <c r="BV18" s="43">
        <v>0</v>
      </c>
      <c r="BW18" s="43">
        <v>0</v>
      </c>
      <c r="BX18" s="43">
        <v>0</v>
      </c>
      <c r="BY18" s="43">
        <v>0</v>
      </c>
      <c r="BZ18" s="43">
        <v>0</v>
      </c>
      <c r="CA18" s="43">
        <v>0</v>
      </c>
      <c r="CB18" s="1"/>
      <c r="CC18" s="1"/>
    </row>
    <row r="19" spans="1:81">
      <c r="A19" s="1"/>
      <c r="B19" s="118" t="s">
        <v>4</v>
      </c>
      <c r="C19" s="119"/>
      <c r="D19" s="11">
        <f>SUM(D7:D18)</f>
        <v>191753.24</v>
      </c>
      <c r="E19" s="11">
        <f t="shared" ref="E19:J19" si="0">SUM(E7:E18)</f>
        <v>685376.98</v>
      </c>
      <c r="F19" s="11">
        <f t="shared" si="0"/>
        <v>511242.42</v>
      </c>
      <c r="G19" s="11">
        <f t="shared" si="0"/>
        <v>1388372.6400000001</v>
      </c>
      <c r="H19" s="11">
        <f t="shared" si="0"/>
        <v>900</v>
      </c>
      <c r="I19" s="11">
        <f t="shared" si="0"/>
        <v>721177.9</v>
      </c>
      <c r="J19" s="11">
        <f t="shared" si="0"/>
        <v>804048</v>
      </c>
      <c r="K19" s="1"/>
      <c r="L19" s="55">
        <f>SUM(L7:L18)</f>
        <v>268</v>
      </c>
      <c r="M19" s="55">
        <f t="shared" ref="M19:R19" si="1">SUM(M7:M18)</f>
        <v>0</v>
      </c>
      <c r="N19" s="55">
        <f t="shared" si="1"/>
        <v>0</v>
      </c>
      <c r="O19" s="55">
        <f t="shared" si="1"/>
        <v>0</v>
      </c>
      <c r="P19" s="55">
        <f t="shared" si="1"/>
        <v>0</v>
      </c>
      <c r="Q19" s="55">
        <f t="shared" si="1"/>
        <v>0</v>
      </c>
      <c r="R19" s="55">
        <f t="shared" si="1"/>
        <v>268</v>
      </c>
      <c r="S19" s="1"/>
      <c r="T19" s="55">
        <f>SUM(T7:T18)</f>
        <v>204</v>
      </c>
      <c r="U19" s="55">
        <f t="shared" ref="U19:AA19" si="2">SUM(U7:U18)</f>
        <v>0</v>
      </c>
      <c r="V19" s="55">
        <f t="shared" si="2"/>
        <v>0</v>
      </c>
      <c r="W19" s="55">
        <f t="shared" si="2"/>
        <v>0</v>
      </c>
      <c r="X19" s="55">
        <f t="shared" si="2"/>
        <v>0</v>
      </c>
      <c r="Y19" s="55">
        <f t="shared" si="2"/>
        <v>0</v>
      </c>
      <c r="Z19" s="55">
        <f t="shared" si="2"/>
        <v>204</v>
      </c>
      <c r="AA19" s="55">
        <f t="shared" si="2"/>
        <v>0</v>
      </c>
      <c r="AB19" s="8"/>
      <c r="AC19" s="55">
        <f>SUM(AC7:AC18)</f>
        <v>21147</v>
      </c>
      <c r="AD19" s="1"/>
      <c r="AE19" s="55">
        <f>SUM(AE7:AE18)</f>
        <v>204407</v>
      </c>
      <c r="AF19" s="55">
        <f t="shared" ref="AF19:AI19" si="3">SUM(AF7:AF18)</f>
        <v>24800</v>
      </c>
      <c r="AG19" s="55">
        <f t="shared" si="3"/>
        <v>2581</v>
      </c>
      <c r="AH19" s="55">
        <f t="shared" si="3"/>
        <v>0</v>
      </c>
      <c r="AI19" s="11">
        <f t="shared" si="3"/>
        <v>57563</v>
      </c>
      <c r="AJ19" s="1"/>
      <c r="AK19" s="12">
        <f>SUM(AK7:AK18)</f>
        <v>0</v>
      </c>
      <c r="AL19" s="12">
        <f t="shared" ref="AL19:AP19" si="4">SUM(AL7:AL18)</f>
        <v>0</v>
      </c>
      <c r="AM19" s="12">
        <f t="shared" si="4"/>
        <v>0</v>
      </c>
      <c r="AN19" s="12"/>
      <c r="AO19" s="12">
        <f t="shared" si="4"/>
        <v>0</v>
      </c>
      <c r="AP19" s="12">
        <f t="shared" si="4"/>
        <v>0</v>
      </c>
      <c r="AQ19" s="1"/>
      <c r="AR19" s="12">
        <f>SUM(AR7:AR18)</f>
        <v>0</v>
      </c>
      <c r="AS19" s="11">
        <f t="shared" ref="AS19:AU19" si="5">SUM(AS7:AS18)</f>
        <v>0</v>
      </c>
      <c r="AT19" s="12">
        <f t="shared" si="5"/>
        <v>0</v>
      </c>
      <c r="AU19" s="11">
        <f t="shared" si="5"/>
        <v>0</v>
      </c>
      <c r="AV19" s="1"/>
      <c r="AW19" s="55">
        <f>SUM(AW7:AW18)</f>
        <v>40</v>
      </c>
      <c r="AX19" s="55">
        <f t="shared" ref="AX19:CA19" si="6">SUM(AX7:AX18)</f>
        <v>0</v>
      </c>
      <c r="AY19" s="55">
        <f t="shared" si="6"/>
        <v>0</v>
      </c>
      <c r="AZ19" s="55">
        <f t="shared" si="6"/>
        <v>15622</v>
      </c>
      <c r="BA19" s="55">
        <f t="shared" si="6"/>
        <v>0</v>
      </c>
      <c r="BB19" s="55">
        <f t="shared" si="6"/>
        <v>4173</v>
      </c>
      <c r="BC19" s="55">
        <f t="shared" si="6"/>
        <v>30</v>
      </c>
      <c r="BD19" s="55">
        <f t="shared" si="6"/>
        <v>0</v>
      </c>
      <c r="BE19" s="55">
        <f t="shared" si="6"/>
        <v>0</v>
      </c>
      <c r="BF19" s="55">
        <f t="shared" si="6"/>
        <v>0</v>
      </c>
      <c r="BG19" s="55">
        <f t="shared" si="6"/>
        <v>0</v>
      </c>
      <c r="BH19" s="55">
        <f t="shared" si="6"/>
        <v>0</v>
      </c>
      <c r="BI19" s="55">
        <f t="shared" si="6"/>
        <v>0</v>
      </c>
      <c r="BJ19" s="55">
        <f t="shared" si="6"/>
        <v>0</v>
      </c>
      <c r="BK19" s="55">
        <f t="shared" si="6"/>
        <v>0</v>
      </c>
      <c r="BL19" s="55">
        <f t="shared" si="6"/>
        <v>400</v>
      </c>
      <c r="BM19" s="55">
        <f t="shared" si="6"/>
        <v>0</v>
      </c>
      <c r="BN19" s="55">
        <f t="shared" si="6"/>
        <v>1030</v>
      </c>
      <c r="BO19" s="55">
        <f t="shared" si="6"/>
        <v>0</v>
      </c>
      <c r="BP19" s="55">
        <f t="shared" si="6"/>
        <v>0</v>
      </c>
      <c r="BQ19" s="55">
        <f t="shared" si="6"/>
        <v>0</v>
      </c>
      <c r="BR19" s="55">
        <f t="shared" si="6"/>
        <v>0</v>
      </c>
      <c r="BS19" s="55">
        <f t="shared" si="6"/>
        <v>0</v>
      </c>
      <c r="BT19" s="55">
        <f t="shared" si="6"/>
        <v>0</v>
      </c>
      <c r="BU19" s="55">
        <f t="shared" si="6"/>
        <v>0</v>
      </c>
      <c r="BV19" s="55">
        <f t="shared" si="6"/>
        <v>0</v>
      </c>
      <c r="BW19" s="55">
        <f t="shared" si="6"/>
        <v>180</v>
      </c>
      <c r="BX19" s="55">
        <f t="shared" si="6"/>
        <v>0</v>
      </c>
      <c r="BY19" s="55">
        <f t="shared" si="6"/>
        <v>200</v>
      </c>
      <c r="BZ19" s="55">
        <f t="shared" si="6"/>
        <v>0</v>
      </c>
      <c r="CA19" s="55">
        <f t="shared" si="6"/>
        <v>0</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6.5120000000000004E-3</v>
      </c>
      <c r="D5" s="23">
        <f>C5</f>
        <v>6.5120000000000004E-3</v>
      </c>
      <c r="E5" s="24">
        <f>'Grantee Dashboard'!H7/10^6</f>
        <v>0</v>
      </c>
      <c r="F5" s="24">
        <f>E5</f>
        <v>0</v>
      </c>
      <c r="G5" s="24">
        <f>'Grantee Dashboard'!I7/10^6</f>
        <v>1.6000000000000001E-3</v>
      </c>
      <c r="H5" s="24">
        <f>G5</f>
        <v>1.6000000000000001E-3</v>
      </c>
      <c r="I5" s="24">
        <f>'Grantee Dashboard'!J7/10^6</f>
        <v>0</v>
      </c>
      <c r="J5" s="24">
        <f>I5</f>
        <v>0</v>
      </c>
    </row>
    <row r="6" spans="2:10">
      <c r="B6" s="15" t="str">
        <f>CONCATENATE('Grantee Dashboard'!B8,"-","Q",'Grantee Dashboard'!C8)</f>
        <v>2011-Q1</v>
      </c>
      <c r="C6" s="15">
        <f>'Grantee Dashboard'!G8/10^6</f>
        <v>4.4398E-2</v>
      </c>
      <c r="D6" s="15">
        <f>C6+D5</f>
        <v>5.0909999999999997E-2</v>
      </c>
      <c r="E6" s="22">
        <f>'Grantee Dashboard'!H8/10^6</f>
        <v>0</v>
      </c>
      <c r="F6" s="22">
        <f>E6+F5</f>
        <v>0</v>
      </c>
      <c r="G6" s="22">
        <f>'Grantee Dashboard'!I8/10^6</f>
        <v>2.631E-2</v>
      </c>
      <c r="H6" s="22">
        <f>G6+H5</f>
        <v>2.7910000000000001E-2</v>
      </c>
      <c r="I6" s="22">
        <f>'Grantee Dashboard'!J8/10^6</f>
        <v>1.6302000000000001E-2</v>
      </c>
      <c r="J6" s="22">
        <f>I6+J5</f>
        <v>1.6302000000000001E-2</v>
      </c>
    </row>
    <row r="7" spans="2:10">
      <c r="B7" s="15" t="str">
        <f>CONCATENATE('Grantee Dashboard'!B9,"-","Q",'Grantee Dashboard'!C9)</f>
        <v>2011-Q2</v>
      </c>
      <c r="C7" s="15">
        <f>'Grantee Dashboard'!G9/10^6</f>
        <v>3.9276999999999999E-2</v>
      </c>
      <c r="D7" s="15">
        <f t="shared" ref="D7:D14" si="0">C7+D6</f>
        <v>9.0186999999999989E-2</v>
      </c>
      <c r="E7" s="22">
        <f>'Grantee Dashboard'!H9/10^6</f>
        <v>8.9999999999999998E-4</v>
      </c>
      <c r="F7" s="22">
        <f t="shared" ref="F7:F14" si="1">E7+F6</f>
        <v>8.9999999999999998E-4</v>
      </c>
      <c r="G7" s="22">
        <f>'Grantee Dashboard'!I9/10^6</f>
        <v>9.1431999999999999E-2</v>
      </c>
      <c r="H7" s="22">
        <f t="shared" ref="H7:H14" si="2">G7+H6</f>
        <v>0.119342</v>
      </c>
      <c r="I7" s="22">
        <f>'Grantee Dashboard'!J9/10^6</f>
        <v>9.2960000000000001E-2</v>
      </c>
      <c r="J7" s="22">
        <f t="shared" ref="J7:J13" si="3">I7+J6</f>
        <v>0.109262</v>
      </c>
    </row>
    <row r="8" spans="2:10">
      <c r="B8" s="15" t="str">
        <f>CONCATENATE('Grantee Dashboard'!B10,"-","Q",'Grantee Dashboard'!C10)</f>
        <v>2011-Q3</v>
      </c>
      <c r="C8" s="15">
        <f>'Grantee Dashboard'!G10/10^6</f>
        <v>0.19028300000000001</v>
      </c>
      <c r="D8" s="15">
        <f t="shared" si="0"/>
        <v>0.28047</v>
      </c>
      <c r="E8" s="22">
        <f>'Grantee Dashboard'!H10/10^6</f>
        <v>0</v>
      </c>
      <c r="F8" s="22">
        <f t="shared" si="1"/>
        <v>8.9999999999999998E-4</v>
      </c>
      <c r="G8" s="22">
        <f>'Grantee Dashboard'!I10/10^6</f>
        <v>5.425E-2</v>
      </c>
      <c r="H8" s="22">
        <f t="shared" si="2"/>
        <v>0.173592</v>
      </c>
      <c r="I8" s="22">
        <f>'Grantee Dashboard'!J10/10^6</f>
        <v>8.7434999999999999E-2</v>
      </c>
      <c r="J8" s="22">
        <f t="shared" si="3"/>
        <v>0.19669700000000001</v>
      </c>
    </row>
    <row r="9" spans="2:10">
      <c r="B9" s="15" t="str">
        <f>CONCATENATE('Grantee Dashboard'!B11,"-","Q",'Grantee Dashboard'!C11)</f>
        <v>2011-Q4</v>
      </c>
      <c r="C9" s="15">
        <f>'Grantee Dashboard'!G11/10^6</f>
        <v>8.8153999999999996E-2</v>
      </c>
      <c r="D9" s="15">
        <f t="shared" si="0"/>
        <v>0.36862400000000001</v>
      </c>
      <c r="E9" s="22">
        <f>'Grantee Dashboard'!H11/10^6</f>
        <v>0</v>
      </c>
      <c r="F9" s="22">
        <f t="shared" si="1"/>
        <v>8.9999999999999998E-4</v>
      </c>
      <c r="G9" s="22">
        <f>'Grantee Dashboard'!I11/10^6</f>
        <v>4.8558999999999998E-2</v>
      </c>
      <c r="H9" s="22">
        <f t="shared" si="2"/>
        <v>0.22215099999999999</v>
      </c>
      <c r="I9" s="22">
        <f>'Grantee Dashboard'!J11/10^6</f>
        <v>5.5579000000000003E-2</v>
      </c>
      <c r="J9" s="22">
        <f t="shared" si="3"/>
        <v>0.252276</v>
      </c>
    </row>
    <row r="10" spans="2:10">
      <c r="B10" s="15" t="str">
        <f>CONCATENATE('Grantee Dashboard'!B12,"-","Q",'Grantee Dashboard'!C12)</f>
        <v>2012-Q1</v>
      </c>
      <c r="C10" s="15">
        <f>'Grantee Dashboard'!G12/10^6</f>
        <v>0.14419764000000002</v>
      </c>
      <c r="D10" s="15">
        <f t="shared" si="0"/>
        <v>0.51282164000000008</v>
      </c>
      <c r="E10" s="22">
        <f>'Grantee Dashboard'!H12/10^6</f>
        <v>0</v>
      </c>
      <c r="F10" s="22">
        <f t="shared" si="1"/>
        <v>8.9999999999999998E-4</v>
      </c>
      <c r="G10" s="22">
        <f>'Grantee Dashboard'!I12/10^6</f>
        <v>5.2900000000000003E-2</v>
      </c>
      <c r="H10" s="22">
        <f t="shared" si="2"/>
        <v>0.27505099999999999</v>
      </c>
      <c r="I10" s="22">
        <f>'Grantee Dashboard'!J12/10^6</f>
        <v>6.2535999999999994E-2</v>
      </c>
      <c r="J10" s="22">
        <f t="shared" si="3"/>
        <v>0.31481199999999998</v>
      </c>
    </row>
    <row r="11" spans="2:10">
      <c r="B11" s="15" t="str">
        <f>CONCATENATE('Grantee Dashboard'!B13,"-","Q",'Grantee Dashboard'!C13)</f>
        <v>2012-Q2</v>
      </c>
      <c r="C11" s="15">
        <f>'Grantee Dashboard'!G13/10^6</f>
        <v>0.21881500000000001</v>
      </c>
      <c r="D11" s="15">
        <f t="shared" si="0"/>
        <v>0.73163664000000006</v>
      </c>
      <c r="E11" s="22">
        <f>'Grantee Dashboard'!H13/10^6</f>
        <v>0</v>
      </c>
      <c r="F11" s="22">
        <f t="shared" si="1"/>
        <v>8.9999999999999998E-4</v>
      </c>
      <c r="G11" s="22">
        <f>'Grantee Dashboard'!I13/10^6</f>
        <v>9.3620000000000005E-3</v>
      </c>
      <c r="H11" s="22">
        <f t="shared" si="2"/>
        <v>0.28441299999999997</v>
      </c>
      <c r="I11" s="22">
        <f>'Grantee Dashboard'!J13/10^6</f>
        <v>8.4620000000000008E-3</v>
      </c>
      <c r="J11" s="22">
        <f t="shared" si="3"/>
        <v>0.32327400000000001</v>
      </c>
    </row>
    <row r="12" spans="2:10">
      <c r="B12" s="15" t="str">
        <f>CONCATENATE('Grantee Dashboard'!B14,"-","Q",'Grantee Dashboard'!C14)</f>
        <v>2012-Q3</v>
      </c>
      <c r="C12" s="15">
        <f>'Grantee Dashboard'!G14/10^6</f>
        <v>8.8078000000000004E-2</v>
      </c>
      <c r="D12" s="15">
        <f t="shared" si="0"/>
        <v>0.81971464000000005</v>
      </c>
      <c r="E12" s="22">
        <f>'Grantee Dashboard'!H14/10^6</f>
        <v>0</v>
      </c>
      <c r="F12" s="22">
        <f t="shared" si="1"/>
        <v>8.9999999999999998E-4</v>
      </c>
      <c r="G12" s="22">
        <f>'Grantee Dashboard'!I14/10^6</f>
        <v>4.3039999999999997E-3</v>
      </c>
      <c r="H12" s="22">
        <f t="shared" si="2"/>
        <v>0.28871699999999995</v>
      </c>
      <c r="I12" s="22">
        <f>'Grantee Dashboard'!J14/10^6</f>
        <v>0</v>
      </c>
      <c r="J12" s="22">
        <f t="shared" si="3"/>
        <v>0.32327400000000001</v>
      </c>
    </row>
    <row r="13" spans="2:10">
      <c r="B13" s="15" t="str">
        <f>CONCATENATE('Grantee Dashboard'!B15,"-","Q",'Grantee Dashboard'!C15)</f>
        <v>2012-Q4</v>
      </c>
      <c r="C13" s="15">
        <f>'Grantee Dashboard'!G15/10^6</f>
        <v>0.12579799999999999</v>
      </c>
      <c r="D13" s="15">
        <f t="shared" si="0"/>
        <v>0.94551264000000002</v>
      </c>
      <c r="E13" s="22">
        <f>'Grantee Dashboard'!H15/10^6</f>
        <v>0</v>
      </c>
      <c r="F13" s="22">
        <f t="shared" si="1"/>
        <v>8.9999999999999998E-4</v>
      </c>
      <c r="G13" s="22">
        <f>'Grantee Dashboard'!I15/10^6</f>
        <v>3.6200000000000003E-2</v>
      </c>
      <c r="H13" s="22">
        <f t="shared" si="2"/>
        <v>0.32491699999999996</v>
      </c>
      <c r="I13" s="22">
        <f>'Grantee Dashboard'!J15/10^6</f>
        <v>4.0603E-2</v>
      </c>
      <c r="J13" s="22">
        <f t="shared" si="3"/>
        <v>0.36387700000000001</v>
      </c>
    </row>
    <row r="14" spans="2:10">
      <c r="B14" s="15" t="str">
        <f>CONCATENATE('Grantee Dashboard'!B16,"-","Q",'Grantee Dashboard'!C16)</f>
        <v>2013-Q1</v>
      </c>
      <c r="C14" s="15">
        <f>'Grantee Dashboard'!G16/10^6</f>
        <v>0.13731399999999999</v>
      </c>
      <c r="D14" s="15">
        <f t="shared" si="0"/>
        <v>1.08282664</v>
      </c>
      <c r="E14" s="22">
        <f>'Grantee Dashboard'!H16/10^6</f>
        <v>0</v>
      </c>
      <c r="F14" s="22">
        <f t="shared" si="1"/>
        <v>8.9999999999999998E-4</v>
      </c>
      <c r="G14" s="22">
        <f>'Grantee Dashboard'!I16/10^6</f>
        <v>0.101545</v>
      </c>
      <c r="H14" s="22">
        <f t="shared" si="2"/>
        <v>0.42646199999999995</v>
      </c>
      <c r="I14" s="22">
        <f>'Grantee Dashboard'!J16/10^6</f>
        <v>0.11154500000000001</v>
      </c>
      <c r="J14" s="22">
        <f>I14+J13</f>
        <v>0.47542200000000001</v>
      </c>
    </row>
    <row r="15" spans="2:10" s="36" customFormat="1">
      <c r="B15" s="15" t="s">
        <v>85</v>
      </c>
      <c r="C15" s="15">
        <f>'Grantee Dashboard'!G17/10^6</f>
        <v>0.13739999999999999</v>
      </c>
      <c r="D15" s="15">
        <f t="shared" ref="D15" si="4">C15+D14</f>
        <v>1.2202266399999999</v>
      </c>
      <c r="E15" s="22">
        <f>'Grantee Dashboard'!H17/10^6</f>
        <v>0</v>
      </c>
      <c r="F15" s="22">
        <f t="shared" ref="F15" si="5">E15+F14</f>
        <v>8.9999999999999998E-4</v>
      </c>
      <c r="G15" s="22">
        <f>'Grantee Dashboard'!I17/10^6</f>
        <v>0.25036185</v>
      </c>
      <c r="H15" s="22">
        <f t="shared" ref="H15" si="6">G15+H14</f>
        <v>0.67682384999999989</v>
      </c>
      <c r="I15" s="22">
        <f>'Grantee Dashboard'!J17/10^6</f>
        <v>0.27696199999999999</v>
      </c>
      <c r="J15" s="22">
        <f>I15+J14</f>
        <v>0.75238399999999994</v>
      </c>
    </row>
    <row r="16" spans="2:10" s="41" customFormat="1" ht="15.75" thickBot="1">
      <c r="B16" s="53" t="s">
        <v>86</v>
      </c>
      <c r="C16" s="15">
        <f>'Grantee Dashboard'!G18/10^6</f>
        <v>0.16814599999999999</v>
      </c>
      <c r="D16" s="15">
        <f t="shared" ref="D16" si="7">C16+D15</f>
        <v>1.3883726399999998</v>
      </c>
      <c r="E16" s="22">
        <f>'Grantee Dashboard'!H18/10^6</f>
        <v>0</v>
      </c>
      <c r="F16" s="22">
        <f t="shared" ref="F16" si="8">E16+F15</f>
        <v>8.9999999999999998E-4</v>
      </c>
      <c r="G16" s="22">
        <f>'Grantee Dashboard'!I18/10^6</f>
        <v>4.4354050000000006E-2</v>
      </c>
      <c r="H16" s="22">
        <f t="shared" ref="H16" si="9">G16+H15</f>
        <v>0.72117789999999993</v>
      </c>
      <c r="I16" s="22">
        <f>'Grantee Dashboard'!J18/10^6</f>
        <v>5.1664000000000002E-2</v>
      </c>
      <c r="J16" s="22">
        <f>I16+J15</f>
        <v>0.80404799999999998</v>
      </c>
    </row>
    <row r="17" spans="2:10" ht="15.75" thickBot="1">
      <c r="B17" s="16" t="s">
        <v>73</v>
      </c>
      <c r="C17" s="17">
        <f>SUM(C5:C16)</f>
        <v>1.3883726399999998</v>
      </c>
      <c r="D17" s="17"/>
      <c r="E17" s="28">
        <f>SUM(E5:E16)</f>
        <v>8.9999999999999998E-4</v>
      </c>
      <c r="F17" s="28"/>
      <c r="G17" s="28">
        <f>SUM(G5:G16)</f>
        <v>0.72117789999999993</v>
      </c>
      <c r="H17" s="28"/>
      <c r="I17" s="28">
        <f>SUM(I5:I16)</f>
        <v>0.80404799999999998</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4</v>
      </c>
      <c r="D5" s="10">
        <f>C5</f>
        <v>4</v>
      </c>
      <c r="E5" s="10">
        <f>'Grantee Dashboard'!Z7</f>
        <v>0</v>
      </c>
      <c r="F5" s="10">
        <f>E5</f>
        <v>0</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60</v>
      </c>
      <c r="D6" s="12">
        <f>C6+D5</f>
        <v>64</v>
      </c>
      <c r="E6" s="12">
        <f>'Grantee Dashboard'!Z8</f>
        <v>5</v>
      </c>
      <c r="F6" s="12">
        <f>E6+F5</f>
        <v>5</v>
      </c>
      <c r="G6" s="57">
        <f>('Grantee Dashboard'!AE8*3412.14*3.365)/1000000+('Grantee Dashboard'!AF8*100000*1.092)/1000000+('Grantee Dashboard'!AG8*(140000/1000000)*1.158)+('Grantee Dashboard'!AH8*(91330/1000000)*1.151)</f>
        <v>87.070371161400004</v>
      </c>
      <c r="H6" s="57">
        <f>G6+H5</f>
        <v>87.070371161400004</v>
      </c>
    </row>
    <row r="7" spans="2:8">
      <c r="B7" s="12" t="str">
        <f>CONCATENATE('Grantee Dashboard'!B9,"-","Q",'Grantee Dashboard'!C9)</f>
        <v>2011-Q2</v>
      </c>
      <c r="C7" s="12">
        <f>'Grantee Dashboard'!R9</f>
        <v>22</v>
      </c>
      <c r="D7" s="12">
        <f t="shared" ref="D7:D14" si="0">C7+D6</f>
        <v>86</v>
      </c>
      <c r="E7" s="12">
        <f>'Grantee Dashboard'!Z9</f>
        <v>17</v>
      </c>
      <c r="F7" s="12">
        <f t="shared" ref="F7:H14" si="1">E7+F6</f>
        <v>22</v>
      </c>
      <c r="G7" s="57">
        <f>('Grantee Dashboard'!AE9*3412.14*3.365)/1000000+('Grantee Dashboard'!AF9*100000*1.092)/1000000+('Grantee Dashboard'!AG9*(140000/1000000)*1.158)+('Grantee Dashboard'!AH9*(91330/1000000)*1.151)</f>
        <v>613.0132245456</v>
      </c>
      <c r="H7" s="57">
        <f t="shared" si="1"/>
        <v>700.08359570699997</v>
      </c>
    </row>
    <row r="8" spans="2:8">
      <c r="B8" s="12" t="str">
        <f>CONCATENATE('Grantee Dashboard'!B10,"-","Q",'Grantee Dashboard'!C10)</f>
        <v>2011-Q3</v>
      </c>
      <c r="C8" s="12">
        <f>'Grantee Dashboard'!R10</f>
        <v>28</v>
      </c>
      <c r="D8" s="12">
        <f t="shared" si="0"/>
        <v>114</v>
      </c>
      <c r="E8" s="12">
        <f>'Grantee Dashboard'!Z10</f>
        <v>28</v>
      </c>
      <c r="F8" s="12">
        <f t="shared" si="1"/>
        <v>50</v>
      </c>
      <c r="G8" s="57">
        <f>('Grantee Dashboard'!AE10*3412.14*3.365)/1000000+('Grantee Dashboard'!AF10*100000*1.092)/1000000+('Grantee Dashboard'!AG10*(140000/1000000)*1.158)+('Grantee Dashboard'!AH10*(91330/1000000)*1.151)</f>
        <v>1026.5727034722001</v>
      </c>
      <c r="H8" s="57">
        <f t="shared" si="1"/>
        <v>1726.6562991792002</v>
      </c>
    </row>
    <row r="9" spans="2:8">
      <c r="B9" s="12" t="str">
        <f>CONCATENATE('Grantee Dashboard'!B11,"-","Q",'Grantee Dashboard'!C11)</f>
        <v>2011-Q4</v>
      </c>
      <c r="C9" s="12">
        <f>'Grantee Dashboard'!R11</f>
        <v>20</v>
      </c>
      <c r="D9" s="12">
        <f t="shared" si="0"/>
        <v>134</v>
      </c>
      <c r="E9" s="12">
        <f>'Grantee Dashboard'!Z11</f>
        <v>20</v>
      </c>
      <c r="F9" s="12">
        <f t="shared" si="1"/>
        <v>70</v>
      </c>
      <c r="G9" s="57">
        <f>('Grantee Dashboard'!AE11*3412.14*3.365)/1000000+('Grantee Dashboard'!AF11*100000*1.092)/1000000+('Grantee Dashboard'!AG11*(140000/1000000)*1.158)+('Grantee Dashboard'!AH11*(91330/1000000)*1.151)</f>
        <v>426.15169727850002</v>
      </c>
      <c r="H9" s="57">
        <f t="shared" si="1"/>
        <v>2152.8079964577</v>
      </c>
    </row>
    <row r="10" spans="2:8">
      <c r="B10" s="12" t="str">
        <f>CONCATENATE('Grantee Dashboard'!B12,"-","Q",'Grantee Dashboard'!C12)</f>
        <v>2012-Q1</v>
      </c>
      <c r="C10" s="12">
        <f>'Grantee Dashboard'!R12</f>
        <v>19</v>
      </c>
      <c r="D10" s="12">
        <f t="shared" si="0"/>
        <v>153</v>
      </c>
      <c r="E10" s="12">
        <f>'Grantee Dashboard'!Z12</f>
        <v>19</v>
      </c>
      <c r="F10" s="12">
        <f t="shared" si="1"/>
        <v>89</v>
      </c>
      <c r="G10" s="57">
        <f>('Grantee Dashboard'!AE12*3412.14*3.365)/1000000+('Grantee Dashboard'!AF12*100000*1.092)/1000000+('Grantee Dashboard'!AG12*(140000/1000000)*1.158)+('Grantee Dashboard'!AH12*(91330/1000000)*1.151)</f>
        <v>572.36101869390006</v>
      </c>
      <c r="H10" s="57">
        <f t="shared" si="1"/>
        <v>2725.1690151516</v>
      </c>
    </row>
    <row r="11" spans="2:8">
      <c r="B11" s="12" t="str">
        <f>CONCATENATE('Grantee Dashboard'!B13,"-","Q",'Grantee Dashboard'!C13)</f>
        <v>2012-Q2</v>
      </c>
      <c r="C11" s="12">
        <f>'Grantee Dashboard'!R13</f>
        <v>3</v>
      </c>
      <c r="D11" s="12">
        <f t="shared" si="0"/>
        <v>156</v>
      </c>
      <c r="E11" s="12">
        <f>'Grantee Dashboard'!Z13</f>
        <v>3</v>
      </c>
      <c r="F11" s="12">
        <f t="shared" si="1"/>
        <v>92</v>
      </c>
      <c r="G11" s="57">
        <f>('Grantee Dashboard'!AE13*3412.14*3.365)/1000000+('Grantee Dashboard'!AF13*100000*1.092)/1000000+('Grantee Dashboard'!AG13*(140000/1000000)*1.158)+('Grantee Dashboard'!AH13*(91330/1000000)*1.151)</f>
        <v>35.039941553700004</v>
      </c>
      <c r="H11" s="57">
        <f t="shared" si="1"/>
        <v>2760.2089567052999</v>
      </c>
    </row>
    <row r="12" spans="2:8">
      <c r="B12" s="12" t="str">
        <f>CONCATENATE('Grantee Dashboard'!B14,"-","Q",'Grantee Dashboard'!C14)</f>
        <v>2012-Q3</v>
      </c>
      <c r="C12" s="12">
        <f>'Grantee Dashboard'!R14</f>
        <v>0</v>
      </c>
      <c r="D12" s="12">
        <f t="shared" si="0"/>
        <v>156</v>
      </c>
      <c r="E12" s="12">
        <f>'Grantee Dashboard'!Z14</f>
        <v>0</v>
      </c>
      <c r="F12" s="12">
        <f t="shared" si="1"/>
        <v>92</v>
      </c>
      <c r="G12" s="57">
        <f>('Grantee Dashboard'!AE14*3412.14*3.365)/1000000+('Grantee Dashboard'!AF14*100000*1.092)/1000000+('Grantee Dashboard'!AG14*(140000/1000000)*1.158)+('Grantee Dashboard'!AH14*(91330/1000000)*1.151)</f>
        <v>32.684241120300001</v>
      </c>
      <c r="H12" s="57">
        <f t="shared" si="1"/>
        <v>2792.8931978256001</v>
      </c>
    </row>
    <row r="13" spans="2:8">
      <c r="B13" s="12" t="str">
        <f>CONCATENATE('Grantee Dashboard'!B15,"-","Q",'Grantee Dashboard'!C15)</f>
        <v>2012-Q4</v>
      </c>
      <c r="C13" s="12">
        <f>'Grantee Dashboard'!R15</f>
        <v>11</v>
      </c>
      <c r="D13" s="12">
        <f t="shared" si="0"/>
        <v>167</v>
      </c>
      <c r="E13" s="12">
        <f>'Grantee Dashboard'!Z15</f>
        <v>11</v>
      </c>
      <c r="F13" s="12">
        <f t="shared" si="1"/>
        <v>103</v>
      </c>
      <c r="G13" s="57">
        <f>('Grantee Dashboard'!AE15*3412.14*3.365)/1000000+('Grantee Dashboard'!AF15*100000*1.092)/1000000+('Grantee Dashboard'!AG15*(140000/1000000)*1.158)+('Grantee Dashboard'!AH15*(91330/1000000)*1.151)</f>
        <v>298.738712964</v>
      </c>
      <c r="H13" s="57">
        <f t="shared" si="1"/>
        <v>3091.6319107896002</v>
      </c>
    </row>
    <row r="14" spans="2:8">
      <c r="B14" s="12" t="str">
        <f>CONCATENATE('Grantee Dashboard'!B16,"-","Q",'Grantee Dashboard'!C16)</f>
        <v>2013-Q1</v>
      </c>
      <c r="C14" s="12">
        <f>'Grantee Dashboard'!R16</f>
        <v>25</v>
      </c>
      <c r="D14" s="12">
        <f t="shared" si="0"/>
        <v>192</v>
      </c>
      <c r="E14" s="12">
        <f>'Grantee Dashboard'!Z16</f>
        <v>25</v>
      </c>
      <c r="F14" s="12">
        <f t="shared" si="1"/>
        <v>128</v>
      </c>
      <c r="G14" s="57">
        <f>('Grantee Dashboard'!AE16*3412.14*3.365)/1000000+('Grantee Dashboard'!AF16*100000*1.092)/1000000+('Grantee Dashboard'!AG16*(140000/1000000)*1.158)+('Grantee Dashboard'!AH16*(91330/1000000)*1.151)</f>
        <v>547.81992567150007</v>
      </c>
      <c r="H14" s="57">
        <f t="shared" si="1"/>
        <v>3639.4518364611004</v>
      </c>
    </row>
    <row r="15" spans="2:8">
      <c r="B15" s="12" t="s">
        <v>85</v>
      </c>
      <c r="C15" s="12">
        <f>'Grantee Dashboard'!R17</f>
        <v>64</v>
      </c>
      <c r="D15" s="12">
        <f t="shared" ref="D15" si="2">C15+D14</f>
        <v>256</v>
      </c>
      <c r="E15" s="12">
        <f>'Grantee Dashboard'!Z17</f>
        <v>64</v>
      </c>
      <c r="F15" s="12">
        <f t="shared" ref="F15:H15" si="3">E15+F14</f>
        <v>192</v>
      </c>
      <c r="G15" s="57">
        <f>('Grantee Dashboard'!AE17*3412.14*3.365)/1000000+('Grantee Dashboard'!AF17*100000*1.092)/1000000+('Grantee Dashboard'!AG17*(140000/1000000)*1.158)+('Grantee Dashboard'!AH17*(91330/1000000)*1.151)</f>
        <v>1631.4291082023001</v>
      </c>
      <c r="H15" s="57">
        <f t="shared" si="3"/>
        <v>5270.8809446634004</v>
      </c>
    </row>
    <row r="16" spans="2:8" ht="15.75" thickBot="1">
      <c r="B16" s="54" t="s">
        <v>86</v>
      </c>
      <c r="C16" s="12">
        <f>'Grantee Dashboard'!R18</f>
        <v>12</v>
      </c>
      <c r="D16" s="12">
        <f t="shared" ref="D16" si="4">C16+D15</f>
        <v>268</v>
      </c>
      <c r="E16" s="12">
        <f>'Grantee Dashboard'!Z18</f>
        <v>12</v>
      </c>
      <c r="F16" s="12">
        <f t="shared" ref="F16:H16" si="5">E16+F15</f>
        <v>204</v>
      </c>
      <c r="G16" s="57">
        <f>('Grantee Dashboard'!AE18*3412.14*3.365)/1000000+('Grantee Dashboard'!AF18*100000*1.092)/1000000+('Grantee Dashboard'!AG18*(140000/1000000)*1.158)+('Grantee Dashboard'!AH18*(91330/1000000)*1.151)</f>
        <v>202.68151313429999</v>
      </c>
      <c r="H16" s="57">
        <f t="shared" si="5"/>
        <v>5473.5624577977005</v>
      </c>
    </row>
    <row r="17" spans="2:8" ht="15.75" thickBot="1">
      <c r="B17" s="19" t="s">
        <v>73</v>
      </c>
      <c r="C17" s="20">
        <f>SUM(C5:C16)</f>
        <v>268</v>
      </c>
      <c r="D17" s="20"/>
      <c r="E17" s="20">
        <f>SUM(E5:E16)</f>
        <v>204</v>
      </c>
      <c r="F17" s="21"/>
      <c r="G17" s="21">
        <f>SUM(G5:G16)</f>
        <v>5473.5624577977005</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2014-07-16T16:37:28Z</dcterms:modified>
</cp:coreProperties>
</file>