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<sst xmlns="http://schemas.openxmlformats.org/spreadsheetml/2006/main" count="273" uniqueCount="190">
  <si>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</si>
  <si>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</si>
  <si>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</si>
  <si>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</si>
  <si>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</si>
  <si>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</si>
  <si>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</si>
  <si>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</si>
  <si>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</si>
  <si>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</si>
  <si>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</si>
  <si>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</si>
  <si>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</si>
  <si>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</si>
  <si>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</si>
  <si>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</si>
  <si>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</si>
  <si>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</si>
  <si>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</si>
  <si>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</si>
  <si>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</si>
  <si>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</si>
  <si>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</si>
  <si>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</si>
  <si>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</si>
  <si>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</si>
  <si>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</si>
  <si>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</si>
  <si>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</si>
  <si>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</si>
  <si>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</si>
  <si>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</si>
  <si>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</si>
  <si>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</si>
  <si>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</si>
  <si>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</si>
  <si>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</si>
  <si>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</si>
  <si>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</si>
  <si>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</si>
  <si>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</si>
  <si>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</si>
  <si>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</si>
  <si>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</si>
  <si>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</si>
  <si>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</si>
  <si>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</si>
  <si>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</si>
  <si>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</si>
  <si>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</si>
  <si>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</si>
  <si>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</si>
  <si>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</si>
  <si>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</si>
  <si>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</si>
  <si>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</si>
  <si>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</si>
  <si>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</si>
  <si>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</si>
  <si>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</si>
  <si>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</si>
  <si>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</si>
  <si>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</si>
  <si>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</si>
  <si>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</si>
  <si>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</si>
  <si>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</si>
  <si>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</si>
  <si>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</si>
  <si>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</si>
  <si>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</si>
  <si>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</si>
  <si>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</si>
  <si>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</si>
  <si>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</si>
  <si>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</si>
  <si>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</si>
  <si>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</si>
  <si>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</si>
  <si>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</si>
  <si>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</si>
  <si>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</si>
  <si>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</si>
  <si>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</si>
  <si>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</si>
  <si>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</si>
  <si>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</si>
  <si>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</si>
  <si>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</si>
  <si>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</si>
  <si>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</si>
  <si>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</si>
  <si>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</si>
  <si>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</si>
  <si>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</si>
  <si>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</si>
  <si>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</si>
  <si>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</si>
  <si>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</si>
  <si>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</si>
  <si>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</si>
  <si>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</si>
  <si>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</si>
  <si>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</si>
  <si>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</si>
  <si>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</si>
  <si>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</si>
  <si>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</si>
  <si>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</si>
  <si>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</si>
  <si>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</si>
  <si>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</si>
  <si>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</si>
  <si>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</si>
  <si>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</si>
  <si>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</si>
  <si>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</si>
  <si>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</si>
  <si>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</si>
  <si>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</si>
  <si>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</si>
  <si>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</si>
  <si>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</si>
  <si>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</si>
  <si>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</si>
  <si>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</si>
  <si>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</si>
  <si>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</si>
  <si>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</si>
  <si>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</si>
  <si>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</si>
  <si>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</si>
  <si>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</si>
  <si>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</si>
  <si>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</si>
  <si>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</si>
  <si>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</si>
  <si>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</si>
  <si>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</si>
  <si>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</si>
  <si>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</si>
  <si>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</si>
  <si>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</si>
  <si>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</si>
  <si>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</si>
  <si>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</si>
  <si>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</si>
  <si>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</si>
  <si>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</si>
  <si>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</si>
  <si>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</si>
  <si>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</si>
  <si>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</si>
  <si>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</si>
  <si>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</si>
  <si>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</si>
  <si>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</si>
  <si>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</si>
  <si>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</si>
  <si>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</si>
  <si>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</si>
  <si>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</si>
  <si>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</si>
  <si>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</si>
  <si>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</si>
  <si>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</si>
  <si>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</si>
  <si>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</si>
  <si>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</si>
  <si>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</si>
  <si>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</si>
  <si>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</si>
  <si>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</si>
  <si>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</si>
  <si>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</si>
  <si>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</si>
  <si>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</si>
  <si>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</si>
  <si>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</si>
  <si>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</si>
  <si>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</si>
  <si>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</si>
  <si>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</si>
  <si>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</si>
  <si>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</si>
  <si>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</si>
  <si>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</si>
  <si>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</si>
  <si>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</si>
  <si>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San Antonio, TX</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</si>
</sst>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8.7137600000000009E-3</c:v>
                </c:pt>
                <c:pt idx="1">
                  <c:v>2.4556960000000003E-2</c:v>
                </c:pt>
                <c:pt idx="2">
                  <c:v>0.25313195999999999</c:v>
                </c:pt>
                <c:pt idx="3">
                  <c:v>0.8701109600000001</c:v>
                </c:pt>
                <c:pt idx="4">
                  <c:v>1.5466309600000001</c:v>
                </c:pt>
                <c:pt idx="5">
                  <c:v>2.0406349600000002</c:v>
                </c:pt>
                <c:pt idx="6">
                  <c:v>2.8920989600000002</c:v>
                </c:pt>
                <c:pt idx="7">
                  <c:v>3.8045129600000003</c:v>
                </c:pt>
                <c:pt idx="8">
                  <c:v>5.5785059600000002</c:v>
                </c:pt>
                <c:pt idx="9">
                  <c:v>6.47320896</c:v>
                </c:pt>
                <c:pt idx="10">
                  <c:v>8.0869639600000003</c:v>
                </c:pt>
                <c:pt idx="11">
                  <c:v>8.8911979599999995</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c:v>
                </c:pt>
                <c:pt idx="1">
                  <c:v>0</c:v>
                </c:pt>
                <c:pt idx="2">
                  <c:v>9.5774999999999999E-2</c:v>
                </c:pt>
                <c:pt idx="3">
                  <c:v>0.76930399999999999</c:v>
                </c:pt>
                <c:pt idx="4">
                  <c:v>1.134163</c:v>
                </c:pt>
                <c:pt idx="5">
                  <c:v>1.134163</c:v>
                </c:pt>
                <c:pt idx="6">
                  <c:v>1.134163</c:v>
                </c:pt>
                <c:pt idx="7">
                  <c:v>1.134163</c:v>
                </c:pt>
                <c:pt idx="8">
                  <c:v>1.134163</c:v>
                </c:pt>
                <c:pt idx="9">
                  <c:v>1.134163</c:v>
                </c:pt>
                <c:pt idx="10">
                  <c:v>1.134163</c:v>
                </c:pt>
                <c:pt idx="11">
                  <c:v>1.134163</c:v>
                </c:pt>
              </c:numCache>
            </c:numRef>
          </c:val>
        </c:ser>
        <c:dLbls/>
        <c:axId val="95024640"/>
        <c:axId val="95026176"/>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c:v>
                </c:pt>
                <c:pt idx="1">
                  <c:v>0</c:v>
                </c:pt>
                <c:pt idx="2">
                  <c:v>4.7653000000000001E-2</c:v>
                </c:pt>
                <c:pt idx="3">
                  <c:v>0.49840299999999998</c:v>
                </c:pt>
                <c:pt idx="4">
                  <c:v>1.9921249999999999</c:v>
                </c:pt>
                <c:pt idx="5">
                  <c:v>2.7619020000000001</c:v>
                </c:pt>
                <c:pt idx="6">
                  <c:v>3.1045310000000002</c:v>
                </c:pt>
                <c:pt idx="7">
                  <c:v>3.871019</c:v>
                </c:pt>
                <c:pt idx="8">
                  <c:v>6.3663609999999995</c:v>
                </c:pt>
                <c:pt idx="9">
                  <c:v>7.2618889999999992</c:v>
                </c:pt>
                <c:pt idx="10">
                  <c:v>8.4319069999999989</c:v>
                </c:pt>
                <c:pt idx="11">
                  <c:v>9.2408199999999994</c:v>
                </c:pt>
              </c:numCache>
            </c:numRef>
          </c:val>
        </c:ser>
        <c:dLbls/>
        <c:marker val="1"/>
        <c:axId val="95024640"/>
        <c:axId val="95026176"/>
      </c:lineChart>
      <c:catAx>
        <c:axId val="95024640"/>
        <c:scaling>
          <c:orientation val="minMax"/>
        </c:scaling>
        <c:axPos val="b"/>
        <c:tickLblPos val="nextTo"/>
        <c:txPr>
          <a:bodyPr/>
          <a:lstStyle/>
          <a:p>
            <a:pPr>
              <a:defRPr sz="1200"/>
            </a:pPr>
            <a:endParaRPr lang="en-US"/>
          </a:p>
        </c:txPr>
        <c:crossAx val="95026176"/>
        <c:crosses val="autoZero"/>
        <c:auto val="1"/>
        <c:lblAlgn val="ctr"/>
        <c:lblOffset val="100"/>
      </c:catAx>
      <c:valAx>
        <c:axId val="95026176"/>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95024640"/>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0</c:v>
                </c:pt>
                <c:pt idx="2">
                  <c:v>154.8097983813</c:v>
                </c:pt>
                <c:pt idx="3">
                  <c:v>1734.0006349731</c:v>
                </c:pt>
                <c:pt idx="4">
                  <c:v>4177.0974301799997</c:v>
                </c:pt>
                <c:pt idx="5">
                  <c:v>6906.0923177769</c:v>
                </c:pt>
                <c:pt idx="6">
                  <c:v>11645.237841153001</c:v>
                </c:pt>
                <c:pt idx="7">
                  <c:v>16911.607003338901</c:v>
                </c:pt>
                <c:pt idx="8">
                  <c:v>25241.965540815301</c:v>
                </c:pt>
                <c:pt idx="9">
                  <c:v>34590.821680117202</c:v>
                </c:pt>
                <c:pt idx="10">
                  <c:v>44501.668503359702</c:v>
                </c:pt>
                <c:pt idx="11">
                  <c:v>50599.117011865805</c:v>
                </c:pt>
              </c:numCache>
            </c:numRef>
          </c:val>
        </c:ser>
        <c:dLbls/>
        <c:axId val="133158016"/>
        <c:axId val="133147648"/>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0</c:v>
                </c:pt>
                <c:pt idx="1">
                  <c:v>1</c:v>
                </c:pt>
                <c:pt idx="2">
                  <c:v>29</c:v>
                </c:pt>
                <c:pt idx="3">
                  <c:v>569</c:v>
                </c:pt>
                <c:pt idx="4">
                  <c:v>1207</c:v>
                </c:pt>
                <c:pt idx="5">
                  <c:v>1446</c:v>
                </c:pt>
                <c:pt idx="6">
                  <c:v>1725</c:v>
                </c:pt>
                <c:pt idx="7">
                  <c:v>2069</c:v>
                </c:pt>
                <c:pt idx="8">
                  <c:v>2218</c:v>
                </c:pt>
                <c:pt idx="9">
                  <c:v>2423</c:v>
                </c:pt>
                <c:pt idx="10">
                  <c:v>2718</c:v>
                </c:pt>
                <c:pt idx="11">
                  <c:v>2718</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0</c:v>
                </c:pt>
                <c:pt idx="1">
                  <c:v>0</c:v>
                </c:pt>
                <c:pt idx="2">
                  <c:v>7</c:v>
                </c:pt>
                <c:pt idx="3">
                  <c:v>59</c:v>
                </c:pt>
                <c:pt idx="4">
                  <c:v>119</c:v>
                </c:pt>
                <c:pt idx="5">
                  <c:v>221</c:v>
                </c:pt>
                <c:pt idx="6">
                  <c:v>413</c:v>
                </c:pt>
                <c:pt idx="7">
                  <c:v>594</c:v>
                </c:pt>
                <c:pt idx="8">
                  <c:v>872</c:v>
                </c:pt>
                <c:pt idx="9">
                  <c:v>1188</c:v>
                </c:pt>
                <c:pt idx="10">
                  <c:v>1609</c:v>
                </c:pt>
                <c:pt idx="11">
                  <c:v>1844</c:v>
                </c:pt>
              </c:numCache>
            </c:numRef>
          </c:val>
        </c:ser>
        <c:dLbls/>
        <c:marker val="1"/>
        <c:axId val="117820800"/>
        <c:axId val="133145728"/>
      </c:lineChart>
      <c:catAx>
        <c:axId val="117820800"/>
        <c:scaling>
          <c:orientation val="minMax"/>
        </c:scaling>
        <c:axPos val="b"/>
        <c:tickLblPos val="nextTo"/>
        <c:txPr>
          <a:bodyPr/>
          <a:lstStyle/>
          <a:p>
            <a:pPr>
              <a:defRPr sz="1200"/>
            </a:pPr>
            <a:endParaRPr lang="en-US"/>
          </a:p>
        </c:txPr>
        <c:crossAx val="133145728"/>
        <c:crosses val="autoZero"/>
        <c:auto val="1"/>
        <c:lblAlgn val="ctr"/>
        <c:lblOffset val="100"/>
      </c:catAx>
      <c:valAx>
        <c:axId val="133145728"/>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17820800"/>
        <c:crosses val="autoZero"/>
        <c:crossBetween val="between"/>
      </c:valAx>
      <c:valAx>
        <c:axId val="133147648"/>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33158016"/>
        <c:crosses val="max"/>
        <c:crossBetween val="between"/>
      </c:valAx>
      <c:catAx>
        <c:axId val="133158016"/>
        <c:scaling>
          <c:orientation val="minMax"/>
        </c:scaling>
        <c:delete val="1"/>
        <c:axPos val="b"/>
        <c:tickLblPos val="none"/>
        <c:crossAx val="133147648"/>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3569</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10000000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0</v>
      </c>
      <c r="E7" s="9">
        <v>0</v>
      </c>
      <c r="F7" s="9">
        <v>8713.76</v>
      </c>
      <c r="G7" s="9">
        <v>8713.76</v>
      </c>
      <c r="H7" s="9">
        <v>0</v>
      </c>
      <c r="I7" s="9">
        <v>0</v>
      </c>
      <c r="J7" s="9"/>
      <c r="K7" s="1"/>
      <c r="L7" s="43">
        <v>0</v>
      </c>
      <c r="M7" s="43">
        <v>0</v>
      </c>
      <c r="N7" s="43">
        <v>0</v>
      </c>
      <c r="O7" s="43">
        <v>0</v>
      </c>
      <c r="P7" s="44">
        <v>0</v>
      </c>
      <c r="Q7" s="44">
        <v>0</v>
      </c>
      <c r="R7" s="43">
        <v>0</v>
      </c>
      <c r="S7" s="1"/>
      <c r="T7" s="45">
        <v>0</v>
      </c>
      <c r="U7" s="43">
        <v>0</v>
      </c>
      <c r="V7" s="43">
        <v>0</v>
      </c>
      <c r="W7" s="43">
        <v>0</v>
      </c>
      <c r="X7" s="43">
        <v>0</v>
      </c>
      <c r="Y7" s="43">
        <v>0</v>
      </c>
      <c r="Z7" s="43">
        <v>0</v>
      </c>
      <c r="AA7" s="43">
        <v>0</v>
      </c>
      <c r="AB7" s="1"/>
      <c r="AC7" s="46"/>
      <c r="AD7" s="42"/>
      <c r="AE7" s="43">
        <v>0</v>
      </c>
      <c r="AF7" s="43">
        <v>0</v>
      </c>
      <c r="AG7" s="43">
        <v>0</v>
      </c>
      <c r="AH7" s="43">
        <v>0</v>
      </c>
      <c r="AI7" s="9">
        <v>0</v>
      </c>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0</v>
      </c>
      <c r="E8" s="9">
        <v>0</v>
      </c>
      <c r="F8" s="9">
        <v>15843.2</v>
      </c>
      <c r="G8" s="9">
        <v>15843.2</v>
      </c>
      <c r="H8" s="9">
        <v>0</v>
      </c>
      <c r="I8" s="9">
        <v>0</v>
      </c>
      <c r="J8" s="9"/>
      <c r="K8" s="1"/>
      <c r="L8" s="43">
        <v>1</v>
      </c>
      <c r="M8" s="43">
        <v>0</v>
      </c>
      <c r="N8" s="43">
        <v>0</v>
      </c>
      <c r="O8" s="43">
        <v>0</v>
      </c>
      <c r="P8" s="44">
        <v>0</v>
      </c>
      <c r="Q8" s="44">
        <v>0</v>
      </c>
      <c r="R8" s="43">
        <v>1</v>
      </c>
      <c r="S8" s="1"/>
      <c r="T8" s="45">
        <v>0</v>
      </c>
      <c r="U8" s="43">
        <v>0</v>
      </c>
      <c r="V8" s="43">
        <v>0</v>
      </c>
      <c r="W8" s="43">
        <v>0</v>
      </c>
      <c r="X8" s="43">
        <v>0</v>
      </c>
      <c r="Y8" s="43">
        <v>0</v>
      </c>
      <c r="Z8" s="43">
        <v>0</v>
      </c>
      <c r="AA8" s="43">
        <v>0</v>
      </c>
      <c r="AB8" s="1"/>
      <c r="AC8" s="46">
        <v>3</v>
      </c>
      <c r="AD8" s="42"/>
      <c r="AE8" s="43">
        <v>0</v>
      </c>
      <c r="AF8" s="43">
        <v>0</v>
      </c>
      <c r="AG8" s="43">
        <v>0</v>
      </c>
      <c r="AH8" s="43">
        <v>0</v>
      </c>
      <c r="AI8" s="9">
        <v>0</v>
      </c>
      <c r="AJ8" s="47"/>
      <c r="AK8" s="44"/>
      <c r="AL8" s="43"/>
      <c r="AM8" s="48"/>
      <c r="AN8" s="43"/>
      <c r="AO8" s="48"/>
      <c r="AP8" s="43"/>
      <c r="AQ8" s="1"/>
      <c r="AR8" s="43"/>
      <c r="AS8" s="9"/>
      <c r="AT8" s="43"/>
      <c r="AU8" s="49"/>
      <c r="AV8" s="1"/>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43">
        <v>0</v>
      </c>
      <c r="BP8" s="43">
        <v>0</v>
      </c>
      <c r="BQ8" s="43">
        <v>0</v>
      </c>
      <c r="BR8" s="43">
        <v>0</v>
      </c>
      <c r="BS8" s="43">
        <v>0</v>
      </c>
      <c r="BT8" s="43">
        <v>0</v>
      </c>
      <c r="BU8" s="43">
        <v>0</v>
      </c>
      <c r="BV8" s="43">
        <v>0</v>
      </c>
      <c r="BW8" s="43">
        <v>0</v>
      </c>
      <c r="BX8" s="43">
        <v>0</v>
      </c>
      <c r="BY8" s="43">
        <v>0</v>
      </c>
      <c r="BZ8" s="43">
        <v>0</v>
      </c>
      <c r="CA8" s="43">
        <v>0</v>
      </c>
      <c r="CB8" s="1"/>
      <c r="CC8" s="1"/>
    </row>
    <row r="9" spans="1:81">
      <c r="A9" s="1"/>
      <c r="B9" s="3">
        <v>2011</v>
      </c>
      <c r="C9" s="37">
        <v>2</v>
      </c>
      <c r="D9" s="9">
        <v>200000</v>
      </c>
      <c r="E9" s="9">
        <v>0</v>
      </c>
      <c r="F9" s="9">
        <v>28575</v>
      </c>
      <c r="G9" s="9">
        <v>228575</v>
      </c>
      <c r="H9" s="9">
        <v>0</v>
      </c>
      <c r="I9" s="9">
        <v>95775</v>
      </c>
      <c r="J9" s="9">
        <v>47653</v>
      </c>
      <c r="K9" s="1"/>
      <c r="L9" s="43">
        <v>26</v>
      </c>
      <c r="M9" s="43">
        <v>0</v>
      </c>
      <c r="N9" s="43">
        <v>0</v>
      </c>
      <c r="O9" s="43">
        <v>2</v>
      </c>
      <c r="P9" s="44">
        <v>0</v>
      </c>
      <c r="Q9" s="44">
        <v>0</v>
      </c>
      <c r="R9" s="43">
        <v>28</v>
      </c>
      <c r="S9" s="1"/>
      <c r="T9" s="45">
        <v>7</v>
      </c>
      <c r="U9" s="43">
        <v>0</v>
      </c>
      <c r="V9" s="43">
        <v>0</v>
      </c>
      <c r="W9" s="43">
        <v>0</v>
      </c>
      <c r="X9" s="43">
        <v>0</v>
      </c>
      <c r="Y9" s="43">
        <v>0</v>
      </c>
      <c r="Z9" s="43">
        <v>7</v>
      </c>
      <c r="AA9" s="43">
        <v>0</v>
      </c>
      <c r="AB9" s="1"/>
      <c r="AC9" s="46">
        <v>9</v>
      </c>
      <c r="AD9" s="42"/>
      <c r="AE9" s="43">
        <v>13483</v>
      </c>
      <c r="AF9" s="43">
        <v>0</v>
      </c>
      <c r="AG9" s="43">
        <v>0</v>
      </c>
      <c r="AH9" s="43">
        <v>0</v>
      </c>
      <c r="AI9" s="9">
        <v>1240</v>
      </c>
      <c r="AJ9" s="47"/>
      <c r="AK9" s="44"/>
      <c r="AL9" s="43"/>
      <c r="AM9" s="48"/>
      <c r="AN9" s="43">
        <v>17</v>
      </c>
      <c r="AO9" s="48"/>
      <c r="AP9" s="43"/>
      <c r="AQ9" s="1"/>
      <c r="AR9" s="43"/>
      <c r="AS9" s="9"/>
      <c r="AT9" s="43"/>
      <c r="AU9" s="49"/>
      <c r="AV9" s="1"/>
      <c r="AW9" s="43">
        <v>0</v>
      </c>
      <c r="AX9" s="43">
        <v>0</v>
      </c>
      <c r="AY9" s="43">
        <v>0</v>
      </c>
      <c r="AZ9" s="43">
        <v>0</v>
      </c>
      <c r="BA9" s="43">
        <v>0</v>
      </c>
      <c r="BB9" s="43">
        <v>0</v>
      </c>
      <c r="BC9" s="43">
        <v>0</v>
      </c>
      <c r="BD9" s="43">
        <v>0</v>
      </c>
      <c r="BE9" s="43">
        <v>0</v>
      </c>
      <c r="BF9" s="43">
        <v>0</v>
      </c>
      <c r="BG9" s="43">
        <v>0</v>
      </c>
      <c r="BH9" s="43">
        <v>0</v>
      </c>
      <c r="BI9" s="43">
        <v>2797343</v>
      </c>
      <c r="BJ9" s="43">
        <v>0</v>
      </c>
      <c r="BK9" s="43">
        <v>0</v>
      </c>
      <c r="BL9" s="43">
        <v>0</v>
      </c>
      <c r="BM9" s="43">
        <v>0</v>
      </c>
      <c r="BN9" s="43">
        <v>0</v>
      </c>
      <c r="BO9" s="43">
        <v>0</v>
      </c>
      <c r="BP9" s="43">
        <v>0</v>
      </c>
      <c r="BQ9" s="43">
        <v>0</v>
      </c>
      <c r="BR9" s="43">
        <v>0</v>
      </c>
      <c r="BS9" s="43">
        <v>0</v>
      </c>
      <c r="BT9" s="43">
        <v>552</v>
      </c>
      <c r="BU9" s="43">
        <v>8</v>
      </c>
      <c r="BV9" s="43">
        <v>140</v>
      </c>
      <c r="BW9" s="43">
        <v>0</v>
      </c>
      <c r="BX9" s="43">
        <v>0</v>
      </c>
      <c r="BY9" s="43">
        <v>36340</v>
      </c>
      <c r="BZ9" s="43">
        <v>0</v>
      </c>
      <c r="CA9" s="43">
        <v>1150</v>
      </c>
      <c r="CB9" s="1"/>
      <c r="CC9" s="1"/>
    </row>
    <row r="10" spans="1:81">
      <c r="A10" s="1"/>
      <c r="B10" s="3">
        <v>2011</v>
      </c>
      <c r="C10" s="37">
        <v>3</v>
      </c>
      <c r="D10" s="9">
        <v>450376</v>
      </c>
      <c r="E10" s="9">
        <v>148564</v>
      </c>
      <c r="F10" s="9">
        <v>18039</v>
      </c>
      <c r="G10" s="9">
        <v>616979</v>
      </c>
      <c r="H10" s="9">
        <v>0</v>
      </c>
      <c r="I10" s="9">
        <v>673529</v>
      </c>
      <c r="J10" s="9">
        <v>450750</v>
      </c>
      <c r="K10" s="1"/>
      <c r="L10" s="43">
        <v>504</v>
      </c>
      <c r="M10" s="43">
        <v>0</v>
      </c>
      <c r="N10" s="43">
        <v>0</v>
      </c>
      <c r="O10" s="43">
        <v>36</v>
      </c>
      <c r="P10" s="44">
        <v>0</v>
      </c>
      <c r="Q10" s="44">
        <v>0</v>
      </c>
      <c r="R10" s="43">
        <v>540</v>
      </c>
      <c r="S10" s="1"/>
      <c r="T10" s="45">
        <v>52</v>
      </c>
      <c r="U10" s="43">
        <v>0</v>
      </c>
      <c r="V10" s="43">
        <v>0</v>
      </c>
      <c r="W10" s="43">
        <v>0</v>
      </c>
      <c r="X10" s="43">
        <v>0</v>
      </c>
      <c r="Y10" s="43">
        <v>0</v>
      </c>
      <c r="Z10" s="43">
        <v>52</v>
      </c>
      <c r="AA10" s="43">
        <v>0</v>
      </c>
      <c r="AB10" s="1"/>
      <c r="AC10" s="46">
        <v>13</v>
      </c>
      <c r="AD10" s="42"/>
      <c r="AE10" s="43">
        <v>137538</v>
      </c>
      <c r="AF10" s="43">
        <v>0</v>
      </c>
      <c r="AG10" s="43">
        <v>0</v>
      </c>
      <c r="AH10" s="43">
        <v>0</v>
      </c>
      <c r="AI10" s="9">
        <v>12653</v>
      </c>
      <c r="AJ10" s="47"/>
      <c r="AK10" s="44"/>
      <c r="AL10" s="43"/>
      <c r="AM10" s="48"/>
      <c r="AN10" s="43">
        <v>96</v>
      </c>
      <c r="AO10" s="48"/>
      <c r="AP10" s="43"/>
      <c r="AQ10" s="1"/>
      <c r="AR10" s="43"/>
      <c r="AS10" s="9"/>
      <c r="AT10" s="43"/>
      <c r="AU10" s="49"/>
      <c r="AV10" s="1"/>
      <c r="AW10" s="43">
        <v>4</v>
      </c>
      <c r="AX10" s="43">
        <v>0</v>
      </c>
      <c r="AY10" s="43">
        <v>0</v>
      </c>
      <c r="AZ10" s="43">
        <v>0</v>
      </c>
      <c r="BA10" s="43">
        <v>0</v>
      </c>
      <c r="BB10" s="43">
        <v>0</v>
      </c>
      <c r="BC10" s="43">
        <v>0</v>
      </c>
      <c r="BD10" s="43">
        <v>0</v>
      </c>
      <c r="BE10" s="43">
        <v>0</v>
      </c>
      <c r="BF10" s="43">
        <v>0</v>
      </c>
      <c r="BG10" s="43">
        <v>0</v>
      </c>
      <c r="BH10" s="43">
        <v>0</v>
      </c>
      <c r="BI10" s="43">
        <v>0</v>
      </c>
      <c r="BJ10" s="43">
        <v>2813</v>
      </c>
      <c r="BK10" s="43">
        <v>0</v>
      </c>
      <c r="BL10" s="43">
        <v>91</v>
      </c>
      <c r="BM10" s="43">
        <v>0</v>
      </c>
      <c r="BN10" s="43">
        <v>0</v>
      </c>
      <c r="BO10" s="43">
        <v>0</v>
      </c>
      <c r="BP10" s="43">
        <v>0</v>
      </c>
      <c r="BQ10" s="43">
        <v>0</v>
      </c>
      <c r="BR10" s="43">
        <v>0</v>
      </c>
      <c r="BS10" s="43">
        <v>0</v>
      </c>
      <c r="BT10" s="43">
        <v>1653</v>
      </c>
      <c r="BU10" s="43">
        <v>20</v>
      </c>
      <c r="BV10" s="43">
        <v>1694</v>
      </c>
      <c r="BW10" s="43">
        <v>0</v>
      </c>
      <c r="BX10" s="43">
        <v>0</v>
      </c>
      <c r="BY10" s="43">
        <v>38321</v>
      </c>
      <c r="BZ10" s="43">
        <v>6296</v>
      </c>
      <c r="CA10" s="43">
        <v>784</v>
      </c>
      <c r="CB10" s="1"/>
      <c r="CC10" s="1"/>
    </row>
    <row r="11" spans="1:81">
      <c r="A11" s="1"/>
      <c r="B11" s="3">
        <v>2011</v>
      </c>
      <c r="C11" s="37">
        <v>4</v>
      </c>
      <c r="D11" s="9">
        <v>306376</v>
      </c>
      <c r="E11" s="9">
        <v>312672</v>
      </c>
      <c r="F11" s="9">
        <v>57472</v>
      </c>
      <c r="G11" s="9">
        <v>676520</v>
      </c>
      <c r="H11" s="9">
        <v>0</v>
      </c>
      <c r="I11" s="9">
        <v>364859</v>
      </c>
      <c r="J11" s="9">
        <v>1493722</v>
      </c>
      <c r="K11" s="1"/>
      <c r="L11" s="43">
        <v>594</v>
      </c>
      <c r="M11" s="43">
        <v>0</v>
      </c>
      <c r="N11" s="43">
        <v>0</v>
      </c>
      <c r="O11" s="43">
        <v>44</v>
      </c>
      <c r="P11" s="44">
        <v>0</v>
      </c>
      <c r="Q11" s="44">
        <v>0</v>
      </c>
      <c r="R11" s="43">
        <v>638</v>
      </c>
      <c r="S11" s="1"/>
      <c r="T11" s="45">
        <v>57</v>
      </c>
      <c r="U11" s="43">
        <v>0</v>
      </c>
      <c r="V11" s="43">
        <v>0</v>
      </c>
      <c r="W11" s="43">
        <v>3</v>
      </c>
      <c r="X11" s="43">
        <v>0</v>
      </c>
      <c r="Y11" s="43">
        <v>0</v>
      </c>
      <c r="Z11" s="43">
        <v>60</v>
      </c>
      <c r="AA11" s="43">
        <v>974500</v>
      </c>
      <c r="AB11" s="1"/>
      <c r="AC11" s="46">
        <v>8065</v>
      </c>
      <c r="AD11" s="42"/>
      <c r="AE11" s="43">
        <v>212779</v>
      </c>
      <c r="AF11" s="43">
        <v>0</v>
      </c>
      <c r="AG11" s="43">
        <v>0</v>
      </c>
      <c r="AH11" s="43">
        <v>0</v>
      </c>
      <c r="AI11" s="9">
        <v>19576</v>
      </c>
      <c r="AJ11" s="47"/>
      <c r="AK11" s="44"/>
      <c r="AL11" s="43"/>
      <c r="AM11" s="48"/>
      <c r="AN11" s="43"/>
      <c r="AO11" s="48"/>
      <c r="AP11" s="43">
        <v>2</v>
      </c>
      <c r="AQ11" s="1"/>
      <c r="AR11" s="43"/>
      <c r="AS11" s="9"/>
      <c r="AT11" s="43"/>
      <c r="AU11" s="49"/>
      <c r="AV11" s="1"/>
      <c r="AW11" s="43">
        <v>0</v>
      </c>
      <c r="AX11" s="43">
        <v>0</v>
      </c>
      <c r="AY11" s="43">
        <v>0</v>
      </c>
      <c r="AZ11" s="43">
        <v>0</v>
      </c>
      <c r="BA11" s="43">
        <v>0</v>
      </c>
      <c r="BB11" s="43">
        <v>0</v>
      </c>
      <c r="BC11" s="43">
        <v>0</v>
      </c>
      <c r="BD11" s="43">
        <v>0</v>
      </c>
      <c r="BE11" s="43">
        <v>0</v>
      </c>
      <c r="BF11" s="43">
        <v>0</v>
      </c>
      <c r="BG11" s="43">
        <v>0</v>
      </c>
      <c r="BH11" s="43">
        <v>0</v>
      </c>
      <c r="BI11" s="43">
        <v>248974</v>
      </c>
      <c r="BJ11" s="43">
        <v>188</v>
      </c>
      <c r="BK11" s="43">
        <v>0</v>
      </c>
      <c r="BL11" s="43">
        <v>0</v>
      </c>
      <c r="BM11" s="43">
        <v>0</v>
      </c>
      <c r="BN11" s="43">
        <v>0</v>
      </c>
      <c r="BO11" s="43">
        <v>0</v>
      </c>
      <c r="BP11" s="43">
        <v>0</v>
      </c>
      <c r="BQ11" s="43">
        <v>0</v>
      </c>
      <c r="BR11" s="43">
        <v>0</v>
      </c>
      <c r="BS11" s="43">
        <v>0</v>
      </c>
      <c r="BT11" s="43">
        <v>518</v>
      </c>
      <c r="BU11" s="43">
        <v>19</v>
      </c>
      <c r="BV11" s="43">
        <v>293</v>
      </c>
      <c r="BW11" s="43">
        <v>0</v>
      </c>
      <c r="BX11" s="43">
        <v>0</v>
      </c>
      <c r="BY11" s="43">
        <v>15245</v>
      </c>
      <c r="BZ11" s="43">
        <v>2464</v>
      </c>
      <c r="CA11" s="43">
        <v>246</v>
      </c>
      <c r="CB11" s="1"/>
      <c r="CC11" s="1"/>
    </row>
    <row r="12" spans="1:81">
      <c r="A12" s="1"/>
      <c r="B12" s="3">
        <v>2012</v>
      </c>
      <c r="C12" s="37">
        <v>1</v>
      </c>
      <c r="D12" s="9">
        <v>70485</v>
      </c>
      <c r="E12" s="9">
        <v>362506</v>
      </c>
      <c r="F12" s="9">
        <v>61013</v>
      </c>
      <c r="G12" s="9">
        <v>494004</v>
      </c>
      <c r="H12" s="9">
        <v>0</v>
      </c>
      <c r="I12" s="9">
        <v>0</v>
      </c>
      <c r="J12" s="9">
        <v>769777</v>
      </c>
      <c r="K12" s="1"/>
      <c r="L12" s="43">
        <v>228</v>
      </c>
      <c r="M12" s="43">
        <v>0</v>
      </c>
      <c r="N12" s="43">
        <v>0</v>
      </c>
      <c r="O12" s="43">
        <v>11</v>
      </c>
      <c r="P12" s="44">
        <v>0</v>
      </c>
      <c r="Q12" s="44">
        <v>0</v>
      </c>
      <c r="R12" s="43">
        <v>239</v>
      </c>
      <c r="S12" s="1"/>
      <c r="T12" s="45">
        <v>100</v>
      </c>
      <c r="U12" s="43">
        <v>0</v>
      </c>
      <c r="V12" s="43">
        <v>0</v>
      </c>
      <c r="W12" s="43">
        <v>2</v>
      </c>
      <c r="X12" s="43">
        <v>0</v>
      </c>
      <c r="Y12" s="43">
        <v>0</v>
      </c>
      <c r="Z12" s="43">
        <v>102</v>
      </c>
      <c r="AA12" s="43">
        <v>172000</v>
      </c>
      <c r="AB12" s="1"/>
      <c r="AC12" s="46">
        <v>908</v>
      </c>
      <c r="AD12" s="42"/>
      <c r="AE12" s="43">
        <v>237679</v>
      </c>
      <c r="AF12" s="43">
        <v>0</v>
      </c>
      <c r="AG12" s="43">
        <v>0</v>
      </c>
      <c r="AH12" s="43">
        <v>0</v>
      </c>
      <c r="AI12" s="9">
        <v>21867</v>
      </c>
      <c r="AJ12" s="47"/>
      <c r="AK12" s="44"/>
      <c r="AL12" s="43"/>
      <c r="AM12" s="48"/>
      <c r="AN12" s="43">
        <v>44</v>
      </c>
      <c r="AO12" s="48"/>
      <c r="AP12" s="43"/>
      <c r="AQ12" s="1"/>
      <c r="AR12" s="43">
        <v>1</v>
      </c>
      <c r="AS12" s="9">
        <v>16477</v>
      </c>
      <c r="AT12" s="43"/>
      <c r="AU12" s="49"/>
      <c r="AV12" s="1"/>
      <c r="AW12" s="43">
        <v>129</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513</v>
      </c>
      <c r="BU12" s="43">
        <v>7</v>
      </c>
      <c r="BV12" s="43">
        <v>337</v>
      </c>
      <c r="BW12" s="43">
        <v>0</v>
      </c>
      <c r="BX12" s="43">
        <v>0</v>
      </c>
      <c r="BY12" s="43">
        <v>16118</v>
      </c>
      <c r="BZ12" s="43">
        <v>813</v>
      </c>
      <c r="CA12" s="43">
        <v>104</v>
      </c>
      <c r="CB12" s="1"/>
      <c r="CC12" s="1"/>
    </row>
    <row r="13" spans="1:81">
      <c r="A13" s="1"/>
      <c r="B13" s="3">
        <v>2012</v>
      </c>
      <c r="C13" s="37">
        <v>2</v>
      </c>
      <c r="D13" s="9">
        <v>430201</v>
      </c>
      <c r="E13" s="9">
        <v>327193</v>
      </c>
      <c r="F13" s="9">
        <v>94070</v>
      </c>
      <c r="G13" s="9">
        <v>851464</v>
      </c>
      <c r="H13" s="9">
        <v>0</v>
      </c>
      <c r="I13" s="9">
        <v>0</v>
      </c>
      <c r="J13" s="9">
        <v>342629</v>
      </c>
      <c r="K13" s="1"/>
      <c r="L13" s="43">
        <v>253</v>
      </c>
      <c r="M13" s="43">
        <v>0</v>
      </c>
      <c r="N13" s="43">
        <v>0</v>
      </c>
      <c r="O13" s="43">
        <v>26</v>
      </c>
      <c r="P13" s="44">
        <v>0</v>
      </c>
      <c r="Q13" s="44">
        <v>0</v>
      </c>
      <c r="R13" s="43">
        <v>279</v>
      </c>
      <c r="S13" s="1"/>
      <c r="T13" s="45">
        <v>192</v>
      </c>
      <c r="U13" s="43">
        <v>0</v>
      </c>
      <c r="V13" s="43">
        <v>0</v>
      </c>
      <c r="W13" s="43">
        <v>0</v>
      </c>
      <c r="X13" s="43">
        <v>0</v>
      </c>
      <c r="Y13" s="43">
        <v>0</v>
      </c>
      <c r="Z13" s="43">
        <v>192</v>
      </c>
      <c r="AA13" s="43">
        <v>0</v>
      </c>
      <c r="AB13" s="1"/>
      <c r="AC13" s="46">
        <v>2354</v>
      </c>
      <c r="AD13" s="42"/>
      <c r="AE13" s="43">
        <v>412751</v>
      </c>
      <c r="AF13" s="43">
        <v>0</v>
      </c>
      <c r="AG13" s="43">
        <v>0</v>
      </c>
      <c r="AH13" s="43">
        <v>0</v>
      </c>
      <c r="AI13" s="9">
        <v>37973</v>
      </c>
      <c r="AJ13" s="47"/>
      <c r="AK13" s="44"/>
      <c r="AL13" s="43"/>
      <c r="AM13" s="48"/>
      <c r="AN13" s="43">
        <v>53</v>
      </c>
      <c r="AO13" s="48"/>
      <c r="AP13" s="43"/>
      <c r="AQ13" s="1"/>
      <c r="AR13" s="43">
        <v>3</v>
      </c>
      <c r="AS13" s="9">
        <v>49105</v>
      </c>
      <c r="AT13" s="43"/>
      <c r="AU13" s="49"/>
      <c r="AV13" s="1"/>
      <c r="AW13" s="43">
        <v>0</v>
      </c>
      <c r="AX13" s="43">
        <v>0</v>
      </c>
      <c r="AY13" s="43">
        <v>0</v>
      </c>
      <c r="AZ13" s="43">
        <v>5</v>
      </c>
      <c r="BA13" s="43">
        <v>0</v>
      </c>
      <c r="BB13" s="43">
        <v>0</v>
      </c>
      <c r="BC13" s="43">
        <v>0</v>
      </c>
      <c r="BD13" s="43">
        <v>0</v>
      </c>
      <c r="BE13" s="43">
        <v>0</v>
      </c>
      <c r="BF13" s="43">
        <v>0</v>
      </c>
      <c r="BG13" s="43">
        <v>0</v>
      </c>
      <c r="BH13" s="43">
        <v>0</v>
      </c>
      <c r="BI13" s="43">
        <v>0</v>
      </c>
      <c r="BJ13" s="43">
        <v>3</v>
      </c>
      <c r="BK13" s="43">
        <v>0</v>
      </c>
      <c r="BL13" s="43">
        <v>0</v>
      </c>
      <c r="BM13" s="43">
        <v>0</v>
      </c>
      <c r="BN13" s="43">
        <v>0</v>
      </c>
      <c r="BO13" s="43">
        <v>0</v>
      </c>
      <c r="BP13" s="43">
        <v>0</v>
      </c>
      <c r="BQ13" s="43">
        <v>0</v>
      </c>
      <c r="BR13" s="43">
        <v>0</v>
      </c>
      <c r="BS13" s="43">
        <v>0</v>
      </c>
      <c r="BT13" s="43">
        <v>1</v>
      </c>
      <c r="BU13" s="43">
        <v>16</v>
      </c>
      <c r="BV13" s="43">
        <v>71</v>
      </c>
      <c r="BW13" s="43">
        <v>0</v>
      </c>
      <c r="BX13" s="43">
        <v>0</v>
      </c>
      <c r="BY13" s="43">
        <v>29</v>
      </c>
      <c r="BZ13" s="43">
        <v>7</v>
      </c>
      <c r="CA13" s="43">
        <v>386</v>
      </c>
      <c r="CB13" s="1"/>
      <c r="CC13" s="1"/>
    </row>
    <row r="14" spans="1:81">
      <c r="A14" s="1"/>
      <c r="B14" s="3">
        <v>2012</v>
      </c>
      <c r="C14" s="37">
        <v>3</v>
      </c>
      <c r="D14" s="9">
        <v>17863</v>
      </c>
      <c r="E14" s="9">
        <v>334944</v>
      </c>
      <c r="F14" s="9">
        <v>559607</v>
      </c>
      <c r="G14" s="9">
        <v>912414</v>
      </c>
      <c r="H14" s="9">
        <v>0</v>
      </c>
      <c r="I14" s="9">
        <v>0</v>
      </c>
      <c r="J14" s="9">
        <v>766488</v>
      </c>
      <c r="K14" s="1"/>
      <c r="L14" s="43">
        <v>344</v>
      </c>
      <c r="M14" s="43">
        <v>0</v>
      </c>
      <c r="N14" s="43">
        <v>0</v>
      </c>
      <c r="O14" s="43">
        <v>0</v>
      </c>
      <c r="P14" s="44">
        <v>0</v>
      </c>
      <c r="Q14" s="44">
        <v>0</v>
      </c>
      <c r="R14" s="43">
        <v>344</v>
      </c>
      <c r="S14" s="1"/>
      <c r="T14" s="45">
        <v>167</v>
      </c>
      <c r="U14" s="43">
        <v>0</v>
      </c>
      <c r="V14" s="43">
        <v>0</v>
      </c>
      <c r="W14" s="43">
        <v>14</v>
      </c>
      <c r="X14" s="43">
        <v>0</v>
      </c>
      <c r="Y14" s="43">
        <v>0</v>
      </c>
      <c r="Z14" s="43">
        <v>181</v>
      </c>
      <c r="AA14" s="43">
        <v>166176</v>
      </c>
      <c r="AB14" s="1"/>
      <c r="AC14" s="46">
        <v>5542</v>
      </c>
      <c r="AD14" s="42"/>
      <c r="AE14" s="43">
        <v>458669</v>
      </c>
      <c r="AF14" s="43">
        <v>0</v>
      </c>
      <c r="AG14" s="43">
        <v>0</v>
      </c>
      <c r="AH14" s="43">
        <v>0</v>
      </c>
      <c r="AI14" s="9">
        <v>41877</v>
      </c>
      <c r="AJ14" s="47"/>
      <c r="AK14" s="44"/>
      <c r="AL14" s="43"/>
      <c r="AM14" s="48"/>
      <c r="AN14" s="43">
        <v>65</v>
      </c>
      <c r="AO14" s="48"/>
      <c r="AP14" s="43"/>
      <c r="AQ14" s="1"/>
      <c r="AR14" s="43">
        <v>21</v>
      </c>
      <c r="AS14" s="9">
        <v>316590</v>
      </c>
      <c r="AT14" s="43"/>
      <c r="AU14" s="49"/>
      <c r="AV14" s="1"/>
      <c r="AW14" s="43">
        <v>0</v>
      </c>
      <c r="AX14" s="43">
        <v>0</v>
      </c>
      <c r="AY14" s="43">
        <v>0</v>
      </c>
      <c r="AZ14" s="43">
        <v>0</v>
      </c>
      <c r="BA14" s="43">
        <v>0</v>
      </c>
      <c r="BB14" s="43">
        <v>0</v>
      </c>
      <c r="BC14" s="43">
        <v>0</v>
      </c>
      <c r="BD14" s="43">
        <v>0</v>
      </c>
      <c r="BE14" s="43">
        <v>0</v>
      </c>
      <c r="BF14" s="43">
        <v>0</v>
      </c>
      <c r="BG14" s="43">
        <v>0</v>
      </c>
      <c r="BH14" s="43">
        <v>0</v>
      </c>
      <c r="BI14" s="43">
        <v>0</v>
      </c>
      <c r="BJ14" s="43">
        <v>2</v>
      </c>
      <c r="BK14" s="43">
        <v>0</v>
      </c>
      <c r="BL14" s="43">
        <v>0</v>
      </c>
      <c r="BM14" s="43">
        <v>0</v>
      </c>
      <c r="BN14" s="43">
        <v>0</v>
      </c>
      <c r="BO14" s="43">
        <v>0</v>
      </c>
      <c r="BP14" s="43">
        <v>0</v>
      </c>
      <c r="BQ14" s="43">
        <v>0</v>
      </c>
      <c r="BR14" s="43">
        <v>0</v>
      </c>
      <c r="BS14" s="43">
        <v>0</v>
      </c>
      <c r="BT14" s="43">
        <v>1</v>
      </c>
      <c r="BU14" s="43">
        <v>34</v>
      </c>
      <c r="BV14" s="43">
        <v>719</v>
      </c>
      <c r="BW14" s="43">
        <v>0</v>
      </c>
      <c r="BX14" s="43">
        <v>0</v>
      </c>
      <c r="BY14" s="43">
        <v>102</v>
      </c>
      <c r="BZ14" s="43">
        <v>1</v>
      </c>
      <c r="CA14" s="43">
        <v>0</v>
      </c>
      <c r="CB14" s="1"/>
      <c r="CC14" s="1"/>
    </row>
    <row r="15" spans="1:81">
      <c r="A15" s="1"/>
      <c r="B15" s="3">
        <v>2012</v>
      </c>
      <c r="C15" s="37">
        <v>4</v>
      </c>
      <c r="D15" s="9">
        <v>67844</v>
      </c>
      <c r="E15" s="9">
        <v>1358461</v>
      </c>
      <c r="F15" s="9">
        <v>347688</v>
      </c>
      <c r="G15" s="9">
        <v>1773993</v>
      </c>
      <c r="H15" s="9">
        <v>0</v>
      </c>
      <c r="I15" s="9">
        <v>0</v>
      </c>
      <c r="J15" s="9">
        <v>2495342</v>
      </c>
      <c r="K15" s="1"/>
      <c r="L15" s="43">
        <v>126</v>
      </c>
      <c r="M15" s="43">
        <v>0</v>
      </c>
      <c r="N15" s="43">
        <v>0</v>
      </c>
      <c r="O15" s="43">
        <v>23</v>
      </c>
      <c r="P15" s="44">
        <v>0</v>
      </c>
      <c r="Q15" s="44">
        <v>0</v>
      </c>
      <c r="R15" s="43">
        <v>149</v>
      </c>
      <c r="S15" s="1"/>
      <c r="T15" s="45">
        <v>260</v>
      </c>
      <c r="U15" s="43">
        <v>0</v>
      </c>
      <c r="V15" s="43">
        <v>0</v>
      </c>
      <c r="W15" s="43">
        <v>18</v>
      </c>
      <c r="X15" s="43">
        <v>0</v>
      </c>
      <c r="Y15" s="43">
        <v>0</v>
      </c>
      <c r="Z15" s="43">
        <v>278</v>
      </c>
      <c r="AA15" s="43">
        <v>450894</v>
      </c>
      <c r="AB15" s="1"/>
      <c r="AC15" s="46">
        <v>6167</v>
      </c>
      <c r="AD15" s="42"/>
      <c r="AE15" s="43">
        <v>725524</v>
      </c>
      <c r="AF15" s="43">
        <v>0</v>
      </c>
      <c r="AG15" s="43">
        <v>0</v>
      </c>
      <c r="AH15" s="43">
        <v>0</v>
      </c>
      <c r="AI15" s="9">
        <v>70767</v>
      </c>
      <c r="AJ15" s="47"/>
      <c r="AK15" s="44"/>
      <c r="AL15" s="43"/>
      <c r="AM15" s="48"/>
      <c r="AN15" s="43">
        <v>65</v>
      </c>
      <c r="AO15" s="48"/>
      <c r="AP15" s="43"/>
      <c r="AQ15" s="1"/>
      <c r="AR15" s="43">
        <v>27</v>
      </c>
      <c r="AS15" s="9">
        <v>423864</v>
      </c>
      <c r="AT15" s="43"/>
      <c r="AU15" s="49"/>
      <c r="AV15" s="1"/>
      <c r="AW15" s="43">
        <v>20</v>
      </c>
      <c r="AX15" s="43">
        <v>0</v>
      </c>
      <c r="AY15" s="43">
        <v>0</v>
      </c>
      <c r="AZ15" s="43">
        <v>0</v>
      </c>
      <c r="BA15" s="43">
        <v>0</v>
      </c>
      <c r="BB15" s="43">
        <v>0</v>
      </c>
      <c r="BC15" s="43">
        <v>0</v>
      </c>
      <c r="BD15" s="43">
        <v>0</v>
      </c>
      <c r="BE15" s="43">
        <v>0</v>
      </c>
      <c r="BF15" s="43">
        <v>0</v>
      </c>
      <c r="BG15" s="43">
        <v>0</v>
      </c>
      <c r="BH15" s="43">
        <v>0</v>
      </c>
      <c r="BI15" s="43">
        <v>961266</v>
      </c>
      <c r="BJ15" s="43">
        <v>650</v>
      </c>
      <c r="BK15" s="43">
        <v>0</v>
      </c>
      <c r="BL15" s="43">
        <v>0</v>
      </c>
      <c r="BM15" s="43">
        <v>0</v>
      </c>
      <c r="BN15" s="43">
        <v>0</v>
      </c>
      <c r="BO15" s="43">
        <v>65</v>
      </c>
      <c r="BP15" s="43">
        <v>0</v>
      </c>
      <c r="BQ15" s="43">
        <v>0</v>
      </c>
      <c r="BR15" s="43">
        <v>0</v>
      </c>
      <c r="BS15" s="43">
        <v>0</v>
      </c>
      <c r="BT15" s="43">
        <v>0</v>
      </c>
      <c r="BU15" s="43">
        <v>7</v>
      </c>
      <c r="BV15" s="43">
        <v>205</v>
      </c>
      <c r="BW15" s="43">
        <v>0</v>
      </c>
      <c r="BX15" s="43">
        <v>0</v>
      </c>
      <c r="BY15" s="43">
        <v>22809</v>
      </c>
      <c r="BZ15" s="43">
        <v>0</v>
      </c>
      <c r="CA15" s="43">
        <v>644</v>
      </c>
      <c r="CB15" s="1"/>
      <c r="CC15" s="1"/>
    </row>
    <row r="16" spans="1:81">
      <c r="A16" s="1"/>
      <c r="B16" s="3">
        <v>2013</v>
      </c>
      <c r="C16" s="37">
        <v>1</v>
      </c>
      <c r="D16" s="9">
        <v>17952</v>
      </c>
      <c r="E16" s="9">
        <v>465290</v>
      </c>
      <c r="F16" s="9">
        <v>411461</v>
      </c>
      <c r="G16" s="9">
        <v>894703</v>
      </c>
      <c r="H16" s="9">
        <v>0</v>
      </c>
      <c r="I16" s="9">
        <v>0</v>
      </c>
      <c r="J16" s="9">
        <v>895528</v>
      </c>
      <c r="K16" s="1"/>
      <c r="L16" s="43">
        <v>205</v>
      </c>
      <c r="M16" s="43">
        <v>0</v>
      </c>
      <c r="N16" s="43">
        <v>0</v>
      </c>
      <c r="O16" s="43">
        <v>0</v>
      </c>
      <c r="P16" s="44">
        <v>0</v>
      </c>
      <c r="Q16" s="44">
        <v>0</v>
      </c>
      <c r="R16" s="43">
        <v>205</v>
      </c>
      <c r="S16" s="1"/>
      <c r="T16" s="45">
        <v>316</v>
      </c>
      <c r="U16" s="43">
        <v>0</v>
      </c>
      <c r="V16" s="43">
        <v>0</v>
      </c>
      <c r="W16" s="43">
        <v>0</v>
      </c>
      <c r="X16" s="43">
        <v>0</v>
      </c>
      <c r="Y16" s="43">
        <v>0</v>
      </c>
      <c r="Z16" s="43">
        <v>316</v>
      </c>
      <c r="AA16" s="43">
        <v>0</v>
      </c>
      <c r="AB16" s="1"/>
      <c r="AC16" s="46">
        <v>4304</v>
      </c>
      <c r="AD16" s="42"/>
      <c r="AE16" s="43">
        <v>814229</v>
      </c>
      <c r="AF16" s="43">
        <v>0</v>
      </c>
      <c r="AG16" s="43">
        <v>0</v>
      </c>
      <c r="AH16" s="43">
        <v>0</v>
      </c>
      <c r="AI16" s="9">
        <v>74909</v>
      </c>
      <c r="AJ16" s="47"/>
      <c r="AK16" s="44"/>
      <c r="AL16" s="43"/>
      <c r="AM16" s="48"/>
      <c r="AN16" s="43">
        <v>65</v>
      </c>
      <c r="AO16" s="48"/>
      <c r="AP16" s="43"/>
      <c r="AQ16" s="1"/>
      <c r="AR16" s="43">
        <v>11</v>
      </c>
      <c r="AS16" s="9">
        <v>166716</v>
      </c>
      <c r="AT16" s="43"/>
      <c r="AU16" s="49"/>
      <c r="AV16" s="1"/>
      <c r="AW16" s="43">
        <v>20</v>
      </c>
      <c r="AX16" s="43">
        <v>0</v>
      </c>
      <c r="AY16" s="43">
        <v>0</v>
      </c>
      <c r="AZ16" s="43">
        <v>0</v>
      </c>
      <c r="BA16" s="43">
        <v>0</v>
      </c>
      <c r="BB16" s="43">
        <v>0</v>
      </c>
      <c r="BC16" s="43">
        <v>0</v>
      </c>
      <c r="BD16" s="43">
        <v>0</v>
      </c>
      <c r="BE16" s="43">
        <v>0</v>
      </c>
      <c r="BF16" s="43">
        <v>0</v>
      </c>
      <c r="BG16" s="43">
        <v>0</v>
      </c>
      <c r="BH16" s="43">
        <v>0</v>
      </c>
      <c r="BI16" s="43">
        <v>100263</v>
      </c>
      <c r="BJ16" s="43">
        <v>137</v>
      </c>
      <c r="BK16" s="43">
        <v>0</v>
      </c>
      <c r="BL16" s="43">
        <v>0</v>
      </c>
      <c r="BM16" s="43">
        <v>0</v>
      </c>
      <c r="BN16" s="43">
        <v>0</v>
      </c>
      <c r="BO16" s="43">
        <v>80</v>
      </c>
      <c r="BP16" s="43">
        <v>0</v>
      </c>
      <c r="BQ16" s="43">
        <v>0</v>
      </c>
      <c r="BR16" s="43">
        <v>0</v>
      </c>
      <c r="BS16" s="43">
        <v>0</v>
      </c>
      <c r="BT16" s="43">
        <v>489</v>
      </c>
      <c r="BU16" s="43">
        <v>5</v>
      </c>
      <c r="BV16" s="43">
        <v>36</v>
      </c>
      <c r="BW16" s="43">
        <v>0</v>
      </c>
      <c r="BX16" s="43">
        <v>0</v>
      </c>
      <c r="BY16" s="43">
        <v>48240</v>
      </c>
      <c r="BZ16" s="43">
        <v>0</v>
      </c>
      <c r="CA16" s="43">
        <v>0</v>
      </c>
      <c r="CB16" s="1"/>
      <c r="CC16" s="1"/>
    </row>
    <row r="17" spans="1:81">
      <c r="A17" s="1"/>
      <c r="B17" s="3">
        <v>2013</v>
      </c>
      <c r="C17" s="37">
        <v>2</v>
      </c>
      <c r="D17" s="9">
        <v>4695</v>
      </c>
      <c r="E17" s="9">
        <v>722522</v>
      </c>
      <c r="F17" s="9">
        <v>886538</v>
      </c>
      <c r="G17" s="9">
        <v>1613755</v>
      </c>
      <c r="H17" s="9">
        <v>0</v>
      </c>
      <c r="I17" s="9">
        <v>0</v>
      </c>
      <c r="J17" s="9">
        <v>1170018</v>
      </c>
      <c r="K17" s="1"/>
      <c r="L17" s="43">
        <v>286</v>
      </c>
      <c r="M17" s="43">
        <v>0</v>
      </c>
      <c r="N17" s="43">
        <v>0</v>
      </c>
      <c r="O17" s="43">
        <v>9</v>
      </c>
      <c r="P17" s="44">
        <v>0</v>
      </c>
      <c r="Q17" s="44">
        <v>0</v>
      </c>
      <c r="R17" s="43">
        <v>295</v>
      </c>
      <c r="S17" s="1"/>
      <c r="T17" s="45">
        <v>421</v>
      </c>
      <c r="U17" s="43">
        <v>0</v>
      </c>
      <c r="V17" s="43">
        <v>0</v>
      </c>
      <c r="W17" s="43">
        <v>0</v>
      </c>
      <c r="X17" s="43">
        <v>0</v>
      </c>
      <c r="Y17" s="43">
        <v>0</v>
      </c>
      <c r="Z17" s="43">
        <v>421</v>
      </c>
      <c r="AA17" s="43">
        <v>0</v>
      </c>
      <c r="AB17" s="1"/>
      <c r="AC17" s="46">
        <v>6635</v>
      </c>
      <c r="AD17" s="42"/>
      <c r="AE17" s="43">
        <v>863175</v>
      </c>
      <c r="AF17" s="43">
        <v>0</v>
      </c>
      <c r="AG17" s="43">
        <v>0</v>
      </c>
      <c r="AH17" s="43">
        <v>0</v>
      </c>
      <c r="AI17" s="9">
        <v>79412</v>
      </c>
      <c r="AJ17" s="47"/>
      <c r="AK17" s="44"/>
      <c r="AL17" s="43"/>
      <c r="AM17" s="48"/>
      <c r="AN17" s="43">
        <v>65</v>
      </c>
      <c r="AO17" s="48">
        <v>0</v>
      </c>
      <c r="AP17" s="43">
        <v>3</v>
      </c>
      <c r="AQ17" s="1"/>
      <c r="AR17" s="43">
        <v>13</v>
      </c>
      <c r="AS17" s="9">
        <v>160266</v>
      </c>
      <c r="AT17" s="43"/>
      <c r="AU17" s="49"/>
      <c r="AV17" s="1"/>
      <c r="AW17" s="43">
        <v>30</v>
      </c>
      <c r="AX17" s="43">
        <v>0</v>
      </c>
      <c r="AY17" s="43">
        <v>0</v>
      </c>
      <c r="AZ17" s="43">
        <v>0</v>
      </c>
      <c r="BA17" s="43">
        <v>0</v>
      </c>
      <c r="BB17" s="43">
        <v>0</v>
      </c>
      <c r="BC17" s="43">
        <v>0</v>
      </c>
      <c r="BD17" s="43">
        <v>0</v>
      </c>
      <c r="BE17" s="43">
        <v>0</v>
      </c>
      <c r="BF17" s="43">
        <v>0</v>
      </c>
      <c r="BG17" s="43">
        <v>0</v>
      </c>
      <c r="BH17" s="43">
        <v>0</v>
      </c>
      <c r="BI17" s="43">
        <v>0</v>
      </c>
      <c r="BJ17" s="43">
        <v>0</v>
      </c>
      <c r="BK17" s="43">
        <v>0</v>
      </c>
      <c r="BL17" s="43">
        <v>670</v>
      </c>
      <c r="BM17" s="43">
        <v>0</v>
      </c>
      <c r="BN17" s="43">
        <v>45</v>
      </c>
      <c r="BO17" s="43">
        <v>317</v>
      </c>
      <c r="BP17" s="43">
        <v>0</v>
      </c>
      <c r="BQ17" s="43">
        <v>0</v>
      </c>
      <c r="BR17" s="43">
        <v>0</v>
      </c>
      <c r="BS17" s="43">
        <v>0</v>
      </c>
      <c r="BT17" s="43">
        <v>1933</v>
      </c>
      <c r="BU17" s="43">
        <v>37</v>
      </c>
      <c r="BV17" s="43">
        <v>641</v>
      </c>
      <c r="BW17" s="43">
        <v>0</v>
      </c>
      <c r="BX17" s="43">
        <v>0</v>
      </c>
      <c r="BY17" s="43">
        <v>93446</v>
      </c>
      <c r="BZ17" s="43">
        <v>0</v>
      </c>
      <c r="CA17" s="43">
        <v>0</v>
      </c>
      <c r="CB17" s="1"/>
      <c r="CC17" s="1"/>
    </row>
    <row r="18" spans="1:81">
      <c r="A18" s="1"/>
      <c r="B18" s="38">
        <v>2013</v>
      </c>
      <c r="C18" s="37">
        <v>3</v>
      </c>
      <c r="D18" s="9">
        <v>1600</v>
      </c>
      <c r="E18" s="9">
        <v>92757</v>
      </c>
      <c r="F18" s="9">
        <v>709877</v>
      </c>
      <c r="G18" s="9">
        <v>804234</v>
      </c>
      <c r="H18" s="9">
        <v>0</v>
      </c>
      <c r="I18" s="9">
        <v>0</v>
      </c>
      <c r="J18" s="9">
        <v>808913</v>
      </c>
      <c r="K18" s="1"/>
      <c r="L18" s="43">
        <v>0</v>
      </c>
      <c r="M18" s="43">
        <v>0</v>
      </c>
      <c r="N18" s="43">
        <v>0</v>
      </c>
      <c r="O18" s="43">
        <v>0</v>
      </c>
      <c r="P18" s="44">
        <v>0</v>
      </c>
      <c r="Q18" s="44">
        <v>0</v>
      </c>
      <c r="R18" s="43">
        <v>0</v>
      </c>
      <c r="S18" s="1"/>
      <c r="T18" s="45">
        <v>235</v>
      </c>
      <c r="U18" s="43">
        <v>0</v>
      </c>
      <c r="V18" s="43">
        <v>0</v>
      </c>
      <c r="W18" s="43">
        <v>0</v>
      </c>
      <c r="X18" s="43">
        <v>0</v>
      </c>
      <c r="Y18" s="43">
        <v>0</v>
      </c>
      <c r="Z18" s="43">
        <v>235</v>
      </c>
      <c r="AA18" s="43">
        <v>0</v>
      </c>
      <c r="AB18" s="1"/>
      <c r="AC18" s="46">
        <v>21</v>
      </c>
      <c r="AD18" s="42"/>
      <c r="AE18" s="43">
        <v>531051</v>
      </c>
      <c r="AF18" s="43">
        <v>0</v>
      </c>
      <c r="AG18" s="43">
        <v>0</v>
      </c>
      <c r="AH18" s="43">
        <v>0</v>
      </c>
      <c r="AI18" s="9">
        <v>48857</v>
      </c>
      <c r="AJ18" s="47"/>
      <c r="AK18" s="44"/>
      <c r="AL18" s="43"/>
      <c r="AM18" s="48"/>
      <c r="AN18" s="43">
        <v>65</v>
      </c>
      <c r="AO18" s="48"/>
      <c r="AP18" s="43">
        <v>38</v>
      </c>
      <c r="AQ18" s="1"/>
      <c r="AR18" s="43">
        <v>8</v>
      </c>
      <c r="AS18" s="9">
        <v>112774</v>
      </c>
      <c r="AT18" s="43"/>
      <c r="AU18" s="49"/>
      <c r="AV18" s="1"/>
      <c r="AW18" s="43">
        <v>0</v>
      </c>
      <c r="AX18" s="43">
        <v>0</v>
      </c>
      <c r="AY18" s="43">
        <v>0</v>
      </c>
      <c r="AZ18" s="43">
        <v>0</v>
      </c>
      <c r="BA18" s="43">
        <v>0</v>
      </c>
      <c r="BB18" s="43">
        <v>0</v>
      </c>
      <c r="BC18" s="43">
        <v>0</v>
      </c>
      <c r="BD18" s="43">
        <v>0</v>
      </c>
      <c r="BE18" s="43">
        <v>0</v>
      </c>
      <c r="BF18" s="43">
        <v>0</v>
      </c>
      <c r="BG18" s="43">
        <v>0</v>
      </c>
      <c r="BH18" s="43">
        <v>0</v>
      </c>
      <c r="BI18" s="43">
        <v>0</v>
      </c>
      <c r="BJ18" s="43">
        <v>2964</v>
      </c>
      <c r="BK18" s="43">
        <v>0</v>
      </c>
      <c r="BL18" s="43">
        <v>0</v>
      </c>
      <c r="BM18" s="43">
        <v>0</v>
      </c>
      <c r="BN18" s="43">
        <v>0</v>
      </c>
      <c r="BO18" s="43">
        <v>94</v>
      </c>
      <c r="BP18" s="43">
        <v>0</v>
      </c>
      <c r="BQ18" s="43">
        <v>0</v>
      </c>
      <c r="BR18" s="43">
        <v>0</v>
      </c>
      <c r="BS18" s="43">
        <v>0</v>
      </c>
      <c r="BT18" s="43">
        <v>202</v>
      </c>
      <c r="BU18" s="43">
        <v>0</v>
      </c>
      <c r="BV18" s="43">
        <v>0</v>
      </c>
      <c r="BW18" s="43">
        <v>0</v>
      </c>
      <c r="BX18" s="43">
        <v>0</v>
      </c>
      <c r="BY18" s="43">
        <v>127126</v>
      </c>
      <c r="BZ18" s="43">
        <v>0</v>
      </c>
      <c r="CA18" s="43">
        <v>0</v>
      </c>
      <c r="CB18" s="1"/>
      <c r="CC18" s="1"/>
    </row>
    <row r="19" spans="1:81">
      <c r="A19" s="1"/>
      <c r="B19" s="118" t="s">
        <v>4</v>
      </c>
      <c r="C19" s="119"/>
      <c r="D19" s="11">
        <f>SUM(D7:D18)</f>
        <v>1567392</v>
      </c>
      <c r="E19" s="11">
        <f t="shared" ref="E19:J19" si="0">SUM(E7:E18)</f>
        <v>4124909</v>
      </c>
      <c r="F19" s="11">
        <f t="shared" si="0"/>
        <v>3198896.96</v>
      </c>
      <c r="G19" s="11">
        <f t="shared" si="0"/>
        <v>8891197.9600000009</v>
      </c>
      <c r="H19" s="11">
        <f t="shared" si="0"/>
        <v>0</v>
      </c>
      <c r="I19" s="11">
        <f t="shared" si="0"/>
        <v>1134163</v>
      </c>
      <c r="J19" s="11">
        <f t="shared" si="0"/>
        <v>9240820</v>
      </c>
      <c r="K19" s="1"/>
      <c r="L19" s="55">
        <f>SUM(L7:L18)</f>
        <v>2567</v>
      </c>
      <c r="M19" s="55">
        <f t="shared" ref="M19:R19" si="1">SUM(M7:M18)</f>
        <v>0</v>
      </c>
      <c r="N19" s="55">
        <f t="shared" si="1"/>
        <v>0</v>
      </c>
      <c r="O19" s="55">
        <f t="shared" si="1"/>
        <v>151</v>
      </c>
      <c r="P19" s="55">
        <f t="shared" si="1"/>
        <v>0</v>
      </c>
      <c r="Q19" s="55">
        <f t="shared" si="1"/>
        <v>0</v>
      </c>
      <c r="R19" s="55">
        <f t="shared" si="1"/>
        <v>2718</v>
      </c>
      <c r="S19" s="1"/>
      <c r="T19" s="55">
        <f>SUM(T7:T18)</f>
        <v>1807</v>
      </c>
      <c r="U19" s="55">
        <f t="shared" ref="U19:AA19" si="2">SUM(U7:U18)</f>
        <v>0</v>
      </c>
      <c r="V19" s="55">
        <f t="shared" si="2"/>
        <v>0</v>
      </c>
      <c r="W19" s="55">
        <f t="shared" si="2"/>
        <v>37</v>
      </c>
      <c r="X19" s="55">
        <f t="shared" si="2"/>
        <v>0</v>
      </c>
      <c r="Y19" s="55">
        <f t="shared" si="2"/>
        <v>0</v>
      </c>
      <c r="Z19" s="55">
        <f t="shared" si="2"/>
        <v>1844</v>
      </c>
      <c r="AA19" s="55">
        <f t="shared" si="2"/>
        <v>1763570</v>
      </c>
      <c r="AB19" s="8"/>
      <c r="AC19" s="55">
        <f>SUM(AC7:AC18)</f>
        <v>34021</v>
      </c>
      <c r="AD19" s="1"/>
      <c r="AE19" s="55">
        <f>SUM(AE7:AE18)</f>
        <v>4406878</v>
      </c>
      <c r="AF19" s="55">
        <f t="shared" ref="AF19:AI19" si="3">SUM(AF7:AF18)</f>
        <v>0</v>
      </c>
      <c r="AG19" s="55">
        <f t="shared" si="3"/>
        <v>0</v>
      </c>
      <c r="AH19" s="55">
        <f t="shared" si="3"/>
        <v>0</v>
      </c>
      <c r="AI19" s="11">
        <f t="shared" si="3"/>
        <v>409131</v>
      </c>
      <c r="AJ19" s="1"/>
      <c r="AK19" s="12">
        <f>SUM(AK7:AK18)</f>
        <v>0</v>
      </c>
      <c r="AL19" s="12">
        <f t="shared" ref="AL19:AP19" si="4">SUM(AL7:AL18)</f>
        <v>0</v>
      </c>
      <c r="AM19" s="12">
        <f t="shared" si="4"/>
        <v>0</v>
      </c>
      <c r="AN19" s="12"/>
      <c r="AO19" s="12">
        <f t="shared" si="4"/>
        <v>0</v>
      </c>
      <c r="AP19" s="12">
        <f t="shared" si="4"/>
        <v>43</v>
      </c>
      <c r="AQ19" s="1"/>
      <c r="AR19" s="12">
        <f>SUM(AR7:AR18)</f>
        <v>84</v>
      </c>
      <c r="AS19" s="11">
        <f t="shared" ref="AS19:AU19" si="5">SUM(AS7:AS18)</f>
        <v>1245792</v>
      </c>
      <c r="AT19" s="12">
        <f t="shared" si="5"/>
        <v>0</v>
      </c>
      <c r="AU19" s="11">
        <f t="shared" si="5"/>
        <v>0</v>
      </c>
      <c r="AV19" s="1"/>
      <c r="AW19" s="55">
        <f>SUM(AW7:AW18)</f>
        <v>203</v>
      </c>
      <c r="AX19" s="55">
        <f t="shared" ref="AX19:CA19" si="6">SUM(AX7:AX18)</f>
        <v>0</v>
      </c>
      <c r="AY19" s="55">
        <f t="shared" si="6"/>
        <v>0</v>
      </c>
      <c r="AZ19" s="55">
        <f t="shared" si="6"/>
        <v>5</v>
      </c>
      <c r="BA19" s="55">
        <f t="shared" si="6"/>
        <v>0</v>
      </c>
      <c r="BB19" s="55">
        <f t="shared" si="6"/>
        <v>0</v>
      </c>
      <c r="BC19" s="55">
        <f t="shared" si="6"/>
        <v>0</v>
      </c>
      <c r="BD19" s="55">
        <f t="shared" si="6"/>
        <v>0</v>
      </c>
      <c r="BE19" s="55">
        <f t="shared" si="6"/>
        <v>0</v>
      </c>
      <c r="BF19" s="55">
        <f t="shared" si="6"/>
        <v>0</v>
      </c>
      <c r="BG19" s="55">
        <f t="shared" si="6"/>
        <v>0</v>
      </c>
      <c r="BH19" s="55">
        <f t="shared" si="6"/>
        <v>0</v>
      </c>
      <c r="BI19" s="55">
        <f t="shared" si="6"/>
        <v>4107846</v>
      </c>
      <c r="BJ19" s="55">
        <f t="shared" si="6"/>
        <v>6757</v>
      </c>
      <c r="BK19" s="55">
        <f t="shared" si="6"/>
        <v>0</v>
      </c>
      <c r="BL19" s="55">
        <f t="shared" si="6"/>
        <v>761</v>
      </c>
      <c r="BM19" s="55">
        <f t="shared" si="6"/>
        <v>0</v>
      </c>
      <c r="BN19" s="55">
        <f t="shared" si="6"/>
        <v>45</v>
      </c>
      <c r="BO19" s="55">
        <f t="shared" si="6"/>
        <v>556</v>
      </c>
      <c r="BP19" s="55">
        <f t="shared" si="6"/>
        <v>0</v>
      </c>
      <c r="BQ19" s="55">
        <f t="shared" si="6"/>
        <v>0</v>
      </c>
      <c r="BR19" s="55">
        <f t="shared" si="6"/>
        <v>0</v>
      </c>
      <c r="BS19" s="55">
        <f t="shared" si="6"/>
        <v>0</v>
      </c>
      <c r="BT19" s="55">
        <f t="shared" si="6"/>
        <v>5862</v>
      </c>
      <c r="BU19" s="55">
        <f t="shared" si="6"/>
        <v>153</v>
      </c>
      <c r="BV19" s="55">
        <f t="shared" si="6"/>
        <v>4136</v>
      </c>
      <c r="BW19" s="55">
        <f t="shared" si="6"/>
        <v>0</v>
      </c>
      <c r="BX19" s="55">
        <f t="shared" si="6"/>
        <v>0</v>
      </c>
      <c r="BY19" s="55">
        <f t="shared" si="6"/>
        <v>397776</v>
      </c>
      <c r="BZ19" s="55">
        <f t="shared" si="6"/>
        <v>9581</v>
      </c>
      <c r="CA19" s="55">
        <f t="shared" si="6"/>
        <v>3314</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8.7137600000000009E-3</v>
      </c>
      <c r="D5" s="23">
        <f>C5</f>
        <v>8.7137600000000009E-3</v>
      </c>
      <c r="E5" s="24">
        <f>'Grantee Dashboard'!H7/10^6</f>
        <v>0</v>
      </c>
      <c r="F5" s="24">
        <f>E5</f>
        <v>0</v>
      </c>
      <c r="G5" s="24">
        <f>'Grantee Dashboard'!I7/10^6</f>
        <v>0</v>
      </c>
      <c r="H5" s="24">
        <f>G5</f>
        <v>0</v>
      </c>
      <c r="I5" s="24">
        <f>'Grantee Dashboard'!J7/10^6</f>
        <v>0</v>
      </c>
      <c r="J5" s="24">
        <f>I5</f>
        <v>0</v>
      </c>
    </row>
    <row r="6" spans="2:10">
      <c r="B6" s="15" t="str">
        <f>CONCATENATE('Grantee Dashboard'!B8,"-","Q",'Grantee Dashboard'!C8)</f>
        <v>2011-Q1</v>
      </c>
      <c r="C6" s="15">
        <f>'Grantee Dashboard'!G8/10^6</f>
        <v>1.5843200000000002E-2</v>
      </c>
      <c r="D6" s="15">
        <f>C6+D5</f>
        <v>2.4556960000000003E-2</v>
      </c>
      <c r="E6" s="22">
        <f>'Grantee Dashboard'!H8/10^6</f>
        <v>0</v>
      </c>
      <c r="F6" s="22">
        <f>E6+F5</f>
        <v>0</v>
      </c>
      <c r="G6" s="22">
        <f>'Grantee Dashboard'!I8/10^6</f>
        <v>0</v>
      </c>
      <c r="H6" s="22">
        <f>G6+H5</f>
        <v>0</v>
      </c>
      <c r="I6" s="22">
        <f>'Grantee Dashboard'!J8/10^6</f>
        <v>0</v>
      </c>
      <c r="J6" s="22">
        <f>I6+J5</f>
        <v>0</v>
      </c>
    </row>
    <row r="7" spans="2:10">
      <c r="B7" s="15" t="str">
        <f>CONCATENATE('Grantee Dashboard'!B9,"-","Q",'Grantee Dashboard'!C9)</f>
        <v>2011-Q2</v>
      </c>
      <c r="C7" s="15">
        <f>'Grantee Dashboard'!G9/10^6</f>
        <v>0.228575</v>
      </c>
      <c r="D7" s="15">
        <f t="shared" ref="D7:D14" si="0">C7+D6</f>
        <v>0.25313195999999999</v>
      </c>
      <c r="E7" s="22">
        <f>'Grantee Dashboard'!H9/10^6</f>
        <v>0</v>
      </c>
      <c r="F7" s="22">
        <f t="shared" ref="F7:F14" si="1">E7+F6</f>
        <v>0</v>
      </c>
      <c r="G7" s="22">
        <f>'Grantee Dashboard'!I9/10^6</f>
        <v>9.5774999999999999E-2</v>
      </c>
      <c r="H7" s="22">
        <f t="shared" ref="H7:H14" si="2">G7+H6</f>
        <v>9.5774999999999999E-2</v>
      </c>
      <c r="I7" s="22">
        <f>'Grantee Dashboard'!J9/10^6</f>
        <v>4.7653000000000001E-2</v>
      </c>
      <c r="J7" s="22">
        <f t="shared" ref="J7:J13" si="3">I7+J6</f>
        <v>4.7653000000000001E-2</v>
      </c>
    </row>
    <row r="8" spans="2:10">
      <c r="B8" s="15" t="str">
        <f>CONCATENATE('Grantee Dashboard'!B10,"-","Q",'Grantee Dashboard'!C10)</f>
        <v>2011-Q3</v>
      </c>
      <c r="C8" s="15">
        <f>'Grantee Dashboard'!G10/10^6</f>
        <v>0.61697900000000006</v>
      </c>
      <c r="D8" s="15">
        <f t="shared" si="0"/>
        <v>0.8701109600000001</v>
      </c>
      <c r="E8" s="22">
        <f>'Grantee Dashboard'!H10/10^6</f>
        <v>0</v>
      </c>
      <c r="F8" s="22">
        <f t="shared" si="1"/>
        <v>0</v>
      </c>
      <c r="G8" s="22">
        <f>'Grantee Dashboard'!I10/10^6</f>
        <v>0.67352900000000004</v>
      </c>
      <c r="H8" s="22">
        <f t="shared" si="2"/>
        <v>0.76930399999999999</v>
      </c>
      <c r="I8" s="22">
        <f>'Grantee Dashboard'!J10/10^6</f>
        <v>0.45074999999999998</v>
      </c>
      <c r="J8" s="22">
        <f t="shared" si="3"/>
        <v>0.49840299999999998</v>
      </c>
    </row>
    <row r="9" spans="2:10">
      <c r="B9" s="15" t="str">
        <f>CONCATENATE('Grantee Dashboard'!B11,"-","Q",'Grantee Dashboard'!C11)</f>
        <v>2011-Q4</v>
      </c>
      <c r="C9" s="15">
        <f>'Grantee Dashboard'!G11/10^6</f>
        <v>0.67652000000000001</v>
      </c>
      <c r="D9" s="15">
        <f t="shared" si="0"/>
        <v>1.5466309600000001</v>
      </c>
      <c r="E9" s="22">
        <f>'Grantee Dashboard'!H11/10^6</f>
        <v>0</v>
      </c>
      <c r="F9" s="22">
        <f t="shared" si="1"/>
        <v>0</v>
      </c>
      <c r="G9" s="22">
        <f>'Grantee Dashboard'!I11/10^6</f>
        <v>0.36485899999999999</v>
      </c>
      <c r="H9" s="22">
        <f t="shared" si="2"/>
        <v>1.134163</v>
      </c>
      <c r="I9" s="22">
        <f>'Grantee Dashboard'!J11/10^6</f>
        <v>1.493722</v>
      </c>
      <c r="J9" s="22">
        <f t="shared" si="3"/>
        <v>1.9921249999999999</v>
      </c>
    </row>
    <row r="10" spans="2:10">
      <c r="B10" s="15" t="str">
        <f>CONCATENATE('Grantee Dashboard'!B12,"-","Q",'Grantee Dashboard'!C12)</f>
        <v>2012-Q1</v>
      </c>
      <c r="C10" s="15">
        <f>'Grantee Dashboard'!G12/10^6</f>
        <v>0.494004</v>
      </c>
      <c r="D10" s="15">
        <f t="shared" si="0"/>
        <v>2.0406349600000002</v>
      </c>
      <c r="E10" s="22">
        <f>'Grantee Dashboard'!H12/10^6</f>
        <v>0</v>
      </c>
      <c r="F10" s="22">
        <f t="shared" si="1"/>
        <v>0</v>
      </c>
      <c r="G10" s="22">
        <f>'Grantee Dashboard'!I12/10^6</f>
        <v>0</v>
      </c>
      <c r="H10" s="22">
        <f t="shared" si="2"/>
        <v>1.134163</v>
      </c>
      <c r="I10" s="22">
        <f>'Grantee Dashboard'!J12/10^6</f>
        <v>0.76977700000000004</v>
      </c>
      <c r="J10" s="22">
        <f t="shared" si="3"/>
        <v>2.7619020000000001</v>
      </c>
    </row>
    <row r="11" spans="2:10">
      <c r="B11" s="15" t="str">
        <f>CONCATENATE('Grantee Dashboard'!B13,"-","Q",'Grantee Dashboard'!C13)</f>
        <v>2012-Q2</v>
      </c>
      <c r="C11" s="15">
        <f>'Grantee Dashboard'!G13/10^6</f>
        <v>0.851464</v>
      </c>
      <c r="D11" s="15">
        <f t="shared" si="0"/>
        <v>2.8920989600000002</v>
      </c>
      <c r="E11" s="22">
        <f>'Grantee Dashboard'!H13/10^6</f>
        <v>0</v>
      </c>
      <c r="F11" s="22">
        <f t="shared" si="1"/>
        <v>0</v>
      </c>
      <c r="G11" s="22">
        <f>'Grantee Dashboard'!I13/10^6</f>
        <v>0</v>
      </c>
      <c r="H11" s="22">
        <f t="shared" si="2"/>
        <v>1.134163</v>
      </c>
      <c r="I11" s="22">
        <f>'Grantee Dashboard'!J13/10^6</f>
        <v>0.34262900000000002</v>
      </c>
      <c r="J11" s="22">
        <f t="shared" si="3"/>
        <v>3.1045310000000002</v>
      </c>
    </row>
    <row r="12" spans="2:10">
      <c r="B12" s="15" t="str">
        <f>CONCATENATE('Grantee Dashboard'!B14,"-","Q",'Grantee Dashboard'!C14)</f>
        <v>2012-Q3</v>
      </c>
      <c r="C12" s="15">
        <f>'Grantee Dashboard'!G14/10^6</f>
        <v>0.91241399999999995</v>
      </c>
      <c r="D12" s="15">
        <f t="shared" si="0"/>
        <v>3.8045129600000003</v>
      </c>
      <c r="E12" s="22">
        <f>'Grantee Dashboard'!H14/10^6</f>
        <v>0</v>
      </c>
      <c r="F12" s="22">
        <f t="shared" si="1"/>
        <v>0</v>
      </c>
      <c r="G12" s="22">
        <f>'Grantee Dashboard'!I14/10^6</f>
        <v>0</v>
      </c>
      <c r="H12" s="22">
        <f t="shared" si="2"/>
        <v>1.134163</v>
      </c>
      <c r="I12" s="22">
        <f>'Grantee Dashboard'!J14/10^6</f>
        <v>0.76648799999999995</v>
      </c>
      <c r="J12" s="22">
        <f t="shared" si="3"/>
        <v>3.871019</v>
      </c>
    </row>
    <row r="13" spans="2:10">
      <c r="B13" s="15" t="str">
        <f>CONCATENATE('Grantee Dashboard'!B15,"-","Q",'Grantee Dashboard'!C15)</f>
        <v>2012-Q4</v>
      </c>
      <c r="C13" s="15">
        <f>'Grantee Dashboard'!G15/10^6</f>
        <v>1.7739929999999999</v>
      </c>
      <c r="D13" s="15">
        <f t="shared" si="0"/>
        <v>5.5785059600000002</v>
      </c>
      <c r="E13" s="22">
        <f>'Grantee Dashboard'!H15/10^6</f>
        <v>0</v>
      </c>
      <c r="F13" s="22">
        <f t="shared" si="1"/>
        <v>0</v>
      </c>
      <c r="G13" s="22">
        <f>'Grantee Dashboard'!I15/10^6</f>
        <v>0</v>
      </c>
      <c r="H13" s="22">
        <f t="shared" si="2"/>
        <v>1.134163</v>
      </c>
      <c r="I13" s="22">
        <f>'Grantee Dashboard'!J15/10^6</f>
        <v>2.4953419999999999</v>
      </c>
      <c r="J13" s="22">
        <f t="shared" si="3"/>
        <v>6.3663609999999995</v>
      </c>
    </row>
    <row r="14" spans="2:10">
      <c r="B14" s="15" t="str">
        <f>CONCATENATE('Grantee Dashboard'!B16,"-","Q",'Grantee Dashboard'!C16)</f>
        <v>2013-Q1</v>
      </c>
      <c r="C14" s="15">
        <f>'Grantee Dashboard'!G16/10^6</f>
        <v>0.89470300000000003</v>
      </c>
      <c r="D14" s="15">
        <f t="shared" si="0"/>
        <v>6.47320896</v>
      </c>
      <c r="E14" s="22">
        <f>'Grantee Dashboard'!H16/10^6</f>
        <v>0</v>
      </c>
      <c r="F14" s="22">
        <f t="shared" si="1"/>
        <v>0</v>
      </c>
      <c r="G14" s="22">
        <f>'Grantee Dashboard'!I16/10^6</f>
        <v>0</v>
      </c>
      <c r="H14" s="22">
        <f t="shared" si="2"/>
        <v>1.134163</v>
      </c>
      <c r="I14" s="22">
        <f>'Grantee Dashboard'!J16/10^6</f>
        <v>0.89552799999999999</v>
      </c>
      <c r="J14" s="22">
        <f>I14+J13</f>
        <v>7.2618889999999992</v>
      </c>
    </row>
    <row r="15" spans="2:10" s="36" customFormat="1">
      <c r="B15" s="15" t="s">
        <v>85</v>
      </c>
      <c r="C15" s="15">
        <f>'Grantee Dashboard'!G17/10^6</f>
        <v>1.6137550000000001</v>
      </c>
      <c r="D15" s="15">
        <f t="shared" ref="D15" si="4">C15+D14</f>
        <v>8.0869639600000003</v>
      </c>
      <c r="E15" s="22">
        <f>'Grantee Dashboard'!H17/10^6</f>
        <v>0</v>
      </c>
      <c r="F15" s="22">
        <f t="shared" ref="F15" si="5">E15+F14</f>
        <v>0</v>
      </c>
      <c r="G15" s="22">
        <f>'Grantee Dashboard'!I17/10^6</f>
        <v>0</v>
      </c>
      <c r="H15" s="22">
        <f t="shared" ref="H15" si="6">G15+H14</f>
        <v>1.134163</v>
      </c>
      <c r="I15" s="22">
        <f>'Grantee Dashboard'!J17/10^6</f>
        <v>1.170018</v>
      </c>
      <c r="J15" s="22">
        <f>I15+J14</f>
        <v>8.4319069999999989</v>
      </c>
    </row>
    <row r="16" spans="2:10" s="41" customFormat="1" ht="15.75" thickBot="1">
      <c r="B16" s="53" t="s">
        <v>86</v>
      </c>
      <c r="C16" s="15">
        <f>'Grantee Dashboard'!G18/10^6</f>
        <v>0.804234</v>
      </c>
      <c r="D16" s="15">
        <f t="shared" ref="D16" si="7">C16+D15</f>
        <v>8.8911979599999995</v>
      </c>
      <c r="E16" s="22">
        <f>'Grantee Dashboard'!H18/10^6</f>
        <v>0</v>
      </c>
      <c r="F16" s="22">
        <f t="shared" ref="F16" si="8">E16+F15</f>
        <v>0</v>
      </c>
      <c r="G16" s="22">
        <f>'Grantee Dashboard'!I18/10^6</f>
        <v>0</v>
      </c>
      <c r="H16" s="22">
        <f t="shared" ref="H16" si="9">G16+H15</f>
        <v>1.134163</v>
      </c>
      <c r="I16" s="22">
        <f>'Grantee Dashboard'!J18/10^6</f>
        <v>0.80891299999999999</v>
      </c>
      <c r="J16" s="22">
        <f>I16+J15</f>
        <v>9.2408199999999994</v>
      </c>
    </row>
    <row r="17" spans="2:10" ht="15.75" thickBot="1">
      <c r="B17" s="16" t="s">
        <v>73</v>
      </c>
      <c r="C17" s="17">
        <f>SUM(C5:C16)</f>
        <v>8.8911979599999995</v>
      </c>
      <c r="D17" s="17"/>
      <c r="E17" s="28">
        <f>SUM(E5:E16)</f>
        <v>0</v>
      </c>
      <c r="F17" s="28"/>
      <c r="G17" s="28">
        <f>SUM(G5:G16)</f>
        <v>1.134163</v>
      </c>
      <c r="H17" s="28"/>
      <c r="I17" s="28">
        <f>SUM(I5:I16)</f>
        <v>9.2408199999999994</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0</v>
      </c>
      <c r="D5" s="10">
        <f>C5</f>
        <v>0</v>
      </c>
      <c r="E5" s="10">
        <f>'Grantee Dashboard'!Z7</f>
        <v>0</v>
      </c>
      <c r="F5" s="10">
        <f>E5</f>
        <v>0</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1</v>
      </c>
      <c r="D6" s="12">
        <f>C6+D5</f>
        <v>1</v>
      </c>
      <c r="E6" s="12">
        <f>'Grantee Dashboard'!Z8</f>
        <v>0</v>
      </c>
      <c r="F6" s="12">
        <f>E6+F5</f>
        <v>0</v>
      </c>
      <c r="G6" s="57">
        <f>('Grantee Dashboard'!AE8*3412.14*3.365)/1000000+('Grantee Dashboard'!AF8*100000*1.092)/1000000+('Grantee Dashboard'!AG8*(140000/1000000)*1.158)+('Grantee Dashboard'!AH8*(91330/1000000)*1.151)</f>
        <v>0</v>
      </c>
      <c r="H6" s="57">
        <f>G6+H5</f>
        <v>0</v>
      </c>
    </row>
    <row r="7" spans="2:8">
      <c r="B7" s="12" t="str">
        <f>CONCATENATE('Grantee Dashboard'!B9,"-","Q",'Grantee Dashboard'!C9)</f>
        <v>2011-Q2</v>
      </c>
      <c r="C7" s="12">
        <f>'Grantee Dashboard'!R9</f>
        <v>28</v>
      </c>
      <c r="D7" s="12">
        <f t="shared" ref="D7:D14" si="0">C7+D6</f>
        <v>29</v>
      </c>
      <c r="E7" s="12">
        <f>'Grantee Dashboard'!Z9</f>
        <v>7</v>
      </c>
      <c r="F7" s="12">
        <f t="shared" ref="F7:H14" si="1">E7+F6</f>
        <v>7</v>
      </c>
      <c r="G7" s="57">
        <f>('Grantee Dashboard'!AE9*3412.14*3.365)/1000000+('Grantee Dashboard'!AF9*100000*1.092)/1000000+('Grantee Dashboard'!AG9*(140000/1000000)*1.158)+('Grantee Dashboard'!AH9*(91330/1000000)*1.151)</f>
        <v>154.8097983813</v>
      </c>
      <c r="H7" s="57">
        <f t="shared" si="1"/>
        <v>154.8097983813</v>
      </c>
    </row>
    <row r="8" spans="2:8">
      <c r="B8" s="12" t="str">
        <f>CONCATENATE('Grantee Dashboard'!B10,"-","Q",'Grantee Dashboard'!C10)</f>
        <v>2011-Q3</v>
      </c>
      <c r="C8" s="12">
        <f>'Grantee Dashboard'!R10</f>
        <v>540</v>
      </c>
      <c r="D8" s="12">
        <f t="shared" si="0"/>
        <v>569</v>
      </c>
      <c r="E8" s="12">
        <f>'Grantee Dashboard'!Z10</f>
        <v>52</v>
      </c>
      <c r="F8" s="12">
        <f t="shared" si="1"/>
        <v>59</v>
      </c>
      <c r="G8" s="57">
        <f>('Grantee Dashboard'!AE10*3412.14*3.365)/1000000+('Grantee Dashboard'!AF10*100000*1.092)/1000000+('Grantee Dashboard'!AG10*(140000/1000000)*1.158)+('Grantee Dashboard'!AH10*(91330/1000000)*1.151)</f>
        <v>1579.1908365918</v>
      </c>
      <c r="H8" s="57">
        <f t="shared" si="1"/>
        <v>1734.0006349731</v>
      </c>
    </row>
    <row r="9" spans="2:8">
      <c r="B9" s="12" t="str">
        <f>CONCATENATE('Grantee Dashboard'!B11,"-","Q",'Grantee Dashboard'!C11)</f>
        <v>2011-Q4</v>
      </c>
      <c r="C9" s="12">
        <f>'Grantee Dashboard'!R11</f>
        <v>638</v>
      </c>
      <c r="D9" s="12">
        <f t="shared" si="0"/>
        <v>1207</v>
      </c>
      <c r="E9" s="12">
        <f>'Grantee Dashboard'!Z11</f>
        <v>60</v>
      </c>
      <c r="F9" s="12">
        <f t="shared" si="1"/>
        <v>119</v>
      </c>
      <c r="G9" s="57">
        <f>('Grantee Dashboard'!AE11*3412.14*3.365)/1000000+('Grantee Dashboard'!AF11*100000*1.092)/1000000+('Grantee Dashboard'!AG11*(140000/1000000)*1.158)+('Grantee Dashboard'!AH11*(91330/1000000)*1.151)</f>
        <v>2443.0967952069</v>
      </c>
      <c r="H9" s="57">
        <f t="shared" si="1"/>
        <v>4177.0974301799997</v>
      </c>
    </row>
    <row r="10" spans="2:8">
      <c r="B10" s="12" t="str">
        <f>CONCATENATE('Grantee Dashboard'!B12,"-","Q",'Grantee Dashboard'!C12)</f>
        <v>2012-Q1</v>
      </c>
      <c r="C10" s="12">
        <f>'Grantee Dashboard'!R12</f>
        <v>239</v>
      </c>
      <c r="D10" s="12">
        <f t="shared" si="0"/>
        <v>1446</v>
      </c>
      <c r="E10" s="12">
        <f>'Grantee Dashboard'!Z12</f>
        <v>102</v>
      </c>
      <c r="F10" s="12">
        <f t="shared" si="1"/>
        <v>221</v>
      </c>
      <c r="G10" s="57">
        <f>('Grantee Dashboard'!AE12*3412.14*3.365)/1000000+('Grantee Dashboard'!AF12*100000*1.092)/1000000+('Grantee Dashboard'!AG12*(140000/1000000)*1.158)+('Grantee Dashboard'!AH12*(91330/1000000)*1.151)</f>
        <v>2728.9948875968998</v>
      </c>
      <c r="H10" s="57">
        <f t="shared" si="1"/>
        <v>6906.0923177769</v>
      </c>
    </row>
    <row r="11" spans="2:8">
      <c r="B11" s="12" t="str">
        <f>CONCATENATE('Grantee Dashboard'!B13,"-","Q",'Grantee Dashboard'!C13)</f>
        <v>2012-Q2</v>
      </c>
      <c r="C11" s="12">
        <f>'Grantee Dashboard'!R13</f>
        <v>279</v>
      </c>
      <c r="D11" s="12">
        <f t="shared" si="0"/>
        <v>1725</v>
      </c>
      <c r="E11" s="12">
        <f>'Grantee Dashboard'!Z13</f>
        <v>192</v>
      </c>
      <c r="F11" s="12">
        <f t="shared" si="1"/>
        <v>413</v>
      </c>
      <c r="G11" s="57">
        <f>('Grantee Dashboard'!AE13*3412.14*3.365)/1000000+('Grantee Dashboard'!AF13*100000*1.092)/1000000+('Grantee Dashboard'!AG13*(140000/1000000)*1.158)+('Grantee Dashboard'!AH13*(91330/1000000)*1.151)</f>
        <v>4739.1455233760998</v>
      </c>
      <c r="H11" s="57">
        <f t="shared" si="1"/>
        <v>11645.237841153001</v>
      </c>
    </row>
    <row r="12" spans="2:8">
      <c r="B12" s="12" t="str">
        <f>CONCATENATE('Grantee Dashboard'!B14,"-","Q",'Grantee Dashboard'!C14)</f>
        <v>2012-Q3</v>
      </c>
      <c r="C12" s="12">
        <f>'Grantee Dashboard'!R14</f>
        <v>344</v>
      </c>
      <c r="D12" s="12">
        <f t="shared" si="0"/>
        <v>2069</v>
      </c>
      <c r="E12" s="12">
        <f>'Grantee Dashboard'!Z14</f>
        <v>181</v>
      </c>
      <c r="F12" s="12">
        <f t="shared" si="1"/>
        <v>594</v>
      </c>
      <c r="G12" s="57">
        <f>('Grantee Dashboard'!AE14*3412.14*3.365)/1000000+('Grantee Dashboard'!AF14*100000*1.092)/1000000+('Grantee Dashboard'!AG14*(140000/1000000)*1.158)+('Grantee Dashboard'!AH14*(91330/1000000)*1.151)</f>
        <v>5266.3691621858998</v>
      </c>
      <c r="H12" s="57">
        <f t="shared" si="1"/>
        <v>16911.607003338901</v>
      </c>
    </row>
    <row r="13" spans="2:8">
      <c r="B13" s="12" t="str">
        <f>CONCATENATE('Grantee Dashboard'!B15,"-","Q",'Grantee Dashboard'!C15)</f>
        <v>2012-Q4</v>
      </c>
      <c r="C13" s="12">
        <f>'Grantee Dashboard'!R15</f>
        <v>149</v>
      </c>
      <c r="D13" s="12">
        <f t="shared" si="0"/>
        <v>2218</v>
      </c>
      <c r="E13" s="12">
        <f>'Grantee Dashboard'!Z15</f>
        <v>278</v>
      </c>
      <c r="F13" s="12">
        <f t="shared" si="1"/>
        <v>872</v>
      </c>
      <c r="G13" s="57">
        <f>('Grantee Dashboard'!AE15*3412.14*3.365)/1000000+('Grantee Dashboard'!AF15*100000*1.092)/1000000+('Grantee Dashboard'!AG15*(140000/1000000)*1.158)+('Grantee Dashboard'!AH15*(91330/1000000)*1.151)</f>
        <v>8330.3585374764007</v>
      </c>
      <c r="H13" s="57">
        <f t="shared" si="1"/>
        <v>25241.965540815301</v>
      </c>
    </row>
    <row r="14" spans="2:8">
      <c r="B14" s="12" t="str">
        <f>CONCATENATE('Grantee Dashboard'!B16,"-","Q",'Grantee Dashboard'!C16)</f>
        <v>2013-Q1</v>
      </c>
      <c r="C14" s="12">
        <f>'Grantee Dashboard'!R16</f>
        <v>205</v>
      </c>
      <c r="D14" s="12">
        <f t="shared" si="0"/>
        <v>2423</v>
      </c>
      <c r="E14" s="12">
        <f>'Grantee Dashboard'!Z16</f>
        <v>316</v>
      </c>
      <c r="F14" s="12">
        <f t="shared" si="1"/>
        <v>1188</v>
      </c>
      <c r="G14" s="57">
        <f>('Grantee Dashboard'!AE16*3412.14*3.365)/1000000+('Grantee Dashboard'!AF16*100000*1.092)/1000000+('Grantee Dashboard'!AG16*(140000/1000000)*1.158)+('Grantee Dashboard'!AH16*(91330/1000000)*1.151)</f>
        <v>9348.8561393019008</v>
      </c>
      <c r="H14" s="57">
        <f t="shared" si="1"/>
        <v>34590.821680117202</v>
      </c>
    </row>
    <row r="15" spans="2:8">
      <c r="B15" s="12" t="s">
        <v>85</v>
      </c>
      <c r="C15" s="12">
        <f>'Grantee Dashboard'!R17</f>
        <v>295</v>
      </c>
      <c r="D15" s="12">
        <f t="shared" ref="D15" si="2">C15+D14</f>
        <v>2718</v>
      </c>
      <c r="E15" s="12">
        <f>'Grantee Dashboard'!Z17</f>
        <v>421</v>
      </c>
      <c r="F15" s="12">
        <f t="shared" ref="F15:H15" si="3">E15+F14</f>
        <v>1609</v>
      </c>
      <c r="G15" s="57">
        <f>('Grantee Dashboard'!AE17*3412.14*3.365)/1000000+('Grantee Dashboard'!AF17*100000*1.092)/1000000+('Grantee Dashboard'!AG17*(140000/1000000)*1.158)+('Grantee Dashboard'!AH17*(91330/1000000)*1.151)</f>
        <v>9910.8468232425002</v>
      </c>
      <c r="H15" s="57">
        <f t="shared" si="3"/>
        <v>44501.668503359702</v>
      </c>
    </row>
    <row r="16" spans="2:8" ht="15.75" thickBot="1">
      <c r="B16" s="54" t="s">
        <v>86</v>
      </c>
      <c r="C16" s="12">
        <f>'Grantee Dashboard'!R18</f>
        <v>0</v>
      </c>
      <c r="D16" s="12">
        <f t="shared" ref="D16" si="4">C16+D15</f>
        <v>2718</v>
      </c>
      <c r="E16" s="12">
        <f>'Grantee Dashboard'!Z18</f>
        <v>235</v>
      </c>
      <c r="F16" s="12">
        <f t="shared" ref="F16:H16" si="5">E16+F15</f>
        <v>1844</v>
      </c>
      <c r="G16" s="57">
        <f>('Grantee Dashboard'!AE18*3412.14*3.365)/1000000+('Grantee Dashboard'!AF18*100000*1.092)/1000000+('Grantee Dashboard'!AG18*(140000/1000000)*1.158)+('Grantee Dashboard'!AH18*(91330/1000000)*1.151)</f>
        <v>6097.4485085060996</v>
      </c>
      <c r="H16" s="57">
        <f t="shared" si="5"/>
        <v>50599.117011865805</v>
      </c>
    </row>
    <row r="17" spans="2:8" ht="15.75" thickBot="1">
      <c r="B17" s="19" t="s">
        <v>73</v>
      </c>
      <c r="C17" s="20">
        <f>SUM(C5:C16)</f>
        <v>2718</v>
      </c>
      <c r="D17" s="20"/>
      <c r="E17" s="20">
        <f>SUM(E5:E16)</f>
        <v>1844</v>
      </c>
      <c r="F17" s="21"/>
      <c r="G17" s="21">
        <f>SUM(G5:G16)</f>
        <v>50599.117011865805</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2014-08-05T11:35:03Z</dcterms:modified>
</cp:coreProperties>
</file>